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! ДСК-1 Стройка\Фасады\Фасады, п. Знамя Октября,влд.3, корп.1\"/>
    </mc:Choice>
  </mc:AlternateContent>
  <bookViews>
    <workbookView xWindow="0" yWindow="0" windowWidth="25200" windowHeight="12135"/>
  </bookViews>
  <sheets>
    <sheet name="К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L54" i="2"/>
  <c r="L55" i="2"/>
  <c r="L56" i="2"/>
  <c r="L57" i="2"/>
  <c r="L58" i="2"/>
  <c r="L59" i="2"/>
  <c r="L60" i="2"/>
  <c r="L61" i="2"/>
  <c r="L62" i="2"/>
  <c r="L63" i="2"/>
  <c r="L64" i="2"/>
  <c r="L65" i="2"/>
  <c r="L67" i="2"/>
  <c r="L68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4" i="2"/>
  <c r="L85" i="2"/>
  <c r="L86" i="2"/>
  <c r="L87" i="2"/>
  <c r="L88" i="2"/>
  <c r="L89" i="2"/>
  <c r="L90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7" i="2"/>
  <c r="K68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4" i="2"/>
  <c r="K85" i="2"/>
  <c r="K86" i="2"/>
  <c r="K87" i="2"/>
  <c r="K88" i="2"/>
  <c r="K89" i="2"/>
  <c r="K90" i="2"/>
  <c r="K91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7" i="2"/>
  <c r="J68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4" i="2"/>
  <c r="J85" i="2"/>
  <c r="J86" i="2"/>
  <c r="J87" i="2"/>
  <c r="J88" i="2"/>
  <c r="J89" i="2"/>
  <c r="J90" i="2"/>
  <c r="J91" i="2"/>
  <c r="L91" i="2" s="1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7" i="2"/>
  <c r="I68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4" i="2"/>
  <c r="I85" i="2"/>
  <c r="I86" i="2"/>
  <c r="I87" i="2"/>
  <c r="I88" i="2"/>
  <c r="I89" i="2"/>
  <c r="I90" i="2"/>
  <c r="I91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2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2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2" i="2"/>
  <c r="L33" i="2"/>
  <c r="K33" i="2"/>
  <c r="J33" i="2"/>
  <c r="I33" i="2"/>
  <c r="L27" i="2"/>
  <c r="L28" i="2"/>
  <c r="L29" i="2"/>
  <c r="L30" i="2"/>
  <c r="L31" i="2"/>
  <c r="K27" i="2"/>
  <c r="K28" i="2"/>
  <c r="K29" i="2"/>
  <c r="K30" i="2"/>
  <c r="K31" i="2"/>
  <c r="J27" i="2"/>
  <c r="J28" i="2"/>
  <c r="J29" i="2"/>
  <c r="J30" i="2"/>
  <c r="J31" i="2"/>
  <c r="I27" i="2"/>
  <c r="I28" i="2"/>
  <c r="I29" i="2"/>
  <c r="I30" i="2"/>
  <c r="I31" i="2"/>
  <c r="L26" i="2"/>
  <c r="K26" i="2"/>
  <c r="J26" i="2"/>
  <c r="I26" i="2"/>
  <c r="L18" i="2"/>
  <c r="L19" i="2"/>
  <c r="L20" i="2"/>
  <c r="L21" i="2"/>
  <c r="L22" i="2"/>
  <c r="L23" i="2"/>
  <c r="L24" i="2"/>
  <c r="K18" i="2"/>
  <c r="K19" i="2"/>
  <c r="K20" i="2"/>
  <c r="K21" i="2"/>
  <c r="K22" i="2"/>
  <c r="K23" i="2"/>
  <c r="K24" i="2"/>
  <c r="J18" i="2"/>
  <c r="J19" i="2"/>
  <c r="J20" i="2"/>
  <c r="J21" i="2"/>
  <c r="J22" i="2"/>
  <c r="J23" i="2"/>
  <c r="J24" i="2"/>
  <c r="I18" i="2"/>
  <c r="I19" i="2"/>
  <c r="I20" i="2"/>
  <c r="I21" i="2"/>
  <c r="I22" i="2"/>
  <c r="I23" i="2"/>
  <c r="I24" i="2"/>
  <c r="L17" i="2"/>
  <c r="K17" i="2"/>
  <c r="J17" i="2"/>
  <c r="I17" i="2"/>
  <c r="L10" i="2"/>
  <c r="L11" i="2"/>
  <c r="L12" i="2"/>
  <c r="L13" i="2"/>
  <c r="L14" i="2"/>
  <c r="L15" i="2"/>
  <c r="K10" i="2"/>
  <c r="K11" i="2"/>
  <c r="K12" i="2"/>
  <c r="K13" i="2"/>
  <c r="K14" i="2"/>
  <c r="K15" i="2"/>
  <c r="J10" i="2"/>
  <c r="J11" i="2"/>
  <c r="J12" i="2"/>
  <c r="J13" i="2"/>
  <c r="J14" i="2"/>
  <c r="J15" i="2"/>
  <c r="I15" i="2"/>
  <c r="I10" i="2"/>
  <c r="I11" i="2"/>
  <c r="I12" i="2"/>
  <c r="I13" i="2"/>
  <c r="I14" i="2"/>
  <c r="K9" i="2"/>
  <c r="J9" i="2"/>
  <c r="L9" i="2" s="1"/>
  <c r="I9" i="2"/>
  <c r="E82" i="2"/>
  <c r="K92" i="2" l="1"/>
  <c r="J92" i="2"/>
  <c r="L92" i="2"/>
  <c r="L50" i="2"/>
  <c r="E39" i="2" l="1"/>
  <c r="E38" i="2"/>
  <c r="E36" i="2"/>
  <c r="E31" i="2"/>
  <c r="E30" i="2"/>
  <c r="E29" i="2"/>
  <c r="E28" i="2"/>
  <c r="E27" i="2"/>
  <c r="E26" i="2"/>
  <c r="E19" i="2"/>
  <c r="E11" i="2"/>
</calcChain>
</file>

<file path=xl/sharedStrings.xml><?xml version="1.0" encoding="utf-8"?>
<sst xmlns="http://schemas.openxmlformats.org/spreadsheetml/2006/main" count="365" uniqueCount="254">
  <si>
    <t>Ячейки обязательные к заполнению выделенны зеленым цветом:</t>
  </si>
  <si>
    <t>КОММЕРЧЕСКОЕ ПРЕДЛОЖЕНИЕ</t>
  </si>
  <si>
    <t>№ п/п</t>
  </si>
  <si>
    <t>Стоимость, руб. с НДС</t>
  </si>
  <si>
    <t>Всего, руб. с НДС</t>
  </si>
  <si>
    <t>Примечание</t>
  </si>
  <si>
    <t>Оборудование и Материалы</t>
  </si>
  <si>
    <t>СМР и ПНР</t>
  </si>
  <si>
    <t>шт</t>
  </si>
  <si>
    <t>Годовой оборот за последний отчетный год. (руб)</t>
  </si>
  <si>
    <t>Генеральный директор предприятия (ФИО - полностью, контакты: тел., e-mail)</t>
  </si>
  <si>
    <t>Контактное лицо (должность, ФИО - полностью, контакты: тел., e-mail)</t>
  </si>
  <si>
    <t>Примечания</t>
  </si>
  <si>
    <t>Ед. измерения</t>
  </si>
  <si>
    <t>ИТОГО  ОБЩАЯ СТОИМОСТЬ ПРЕДЛОЖЕНИЯ,  руб С НДС</t>
  </si>
  <si>
    <t xml:space="preserve">Период фиксации цены </t>
  </si>
  <si>
    <t>Готовность подписать договор в предоставленой редакции  (да/нет)</t>
  </si>
  <si>
    <t xml:space="preserve">Ген.подрядный процент </t>
  </si>
  <si>
    <t xml:space="preserve">Гарантийное удержание </t>
  </si>
  <si>
    <t>Гарантийный срок</t>
  </si>
  <si>
    <t>5 лет</t>
  </si>
  <si>
    <t>Последний аналогичный объект (адрес, наименование Заказчика (контрагента по Договору)</t>
  </si>
  <si>
    <t>Дата и место регистрации предприятия</t>
  </si>
  <si>
    <t>Численность работающих по последней справке ССЧ с отметкой МНС</t>
  </si>
  <si>
    <t xml:space="preserve"> Количество привлекаемых работников для выполнения работ на данные объекты (чел)</t>
  </si>
  <si>
    <t xml:space="preserve">КП подготовлено в полном соответствии с ТЗ и описанием в составе исходной документации данного тендера </t>
  </si>
  <si>
    <t>и включает в себя все необходимые затраты для выполнения предмета тендера</t>
  </si>
  <si>
    <t>_____________________________________Генеральный Директор</t>
  </si>
  <si>
    <t>МП</t>
  </si>
  <si>
    <t>Наименование оборудования и материалов</t>
  </si>
  <si>
    <t xml:space="preserve">НАИМЕНОВАНИЕ ОРГАНИЗАЦИИ (ИНН)     </t>
  </si>
  <si>
    <t>Цена за ед. изм., руб. с НДС</t>
  </si>
  <si>
    <r>
      <t xml:space="preserve">Общий срок выполнения работ </t>
    </r>
    <r>
      <rPr>
        <b/>
        <sz val="9"/>
        <color theme="1"/>
        <rFont val="Times New Roman"/>
        <family val="1"/>
        <charset val="204"/>
      </rPr>
      <t>(кал.дн.)</t>
    </r>
    <r>
      <rPr>
        <sz val="9"/>
        <color theme="1"/>
        <rFont val="Times New Roman"/>
        <family val="1"/>
        <charset val="204"/>
      </rPr>
      <t xml:space="preserve"> </t>
    </r>
  </si>
  <si>
    <r>
      <t>Аванс на материалы, оборудование</t>
    </r>
    <r>
      <rPr>
        <b/>
        <sz val="9"/>
        <color theme="1"/>
        <rFont val="Times New Roman"/>
        <family val="1"/>
        <charset val="204"/>
      </rPr>
      <t xml:space="preserve"> ( руб. / без аванса)</t>
    </r>
  </si>
  <si>
    <r>
      <t xml:space="preserve">Отсрочка платежа </t>
    </r>
    <r>
      <rPr>
        <b/>
        <sz val="9"/>
        <rFont val="Times New Roman"/>
        <family val="1"/>
        <charset val="204"/>
      </rPr>
      <t>(мин. 45 дн.)</t>
    </r>
  </si>
  <si>
    <t>Основной материал</t>
  </si>
  <si>
    <t>Объем работ по проекту</t>
  </si>
  <si>
    <t xml:space="preserve"> 3.1</t>
  </si>
  <si>
    <t xml:space="preserve"> 4.1</t>
  </si>
  <si>
    <t xml:space="preserve"> 4.2</t>
  </si>
  <si>
    <t xml:space="preserve"> 3.2</t>
  </si>
  <si>
    <t xml:space="preserve"> 3.3</t>
  </si>
  <si>
    <t>1.1</t>
  </si>
  <si>
    <t>1.2</t>
  </si>
  <si>
    <t>1.3</t>
  </si>
  <si>
    <t>2.1</t>
  </si>
  <si>
    <t>2.2</t>
  </si>
  <si>
    <t>2.3</t>
  </si>
  <si>
    <t>на выполнение полного комплекса работ по устройству вентилируемого фасада первого и второго этажа жилого дома по адресу: г. Москва, НАО, поселение Рязановское, г.Москва, НАО, поселение Рязановское, п.Знамя Октября, влд.3 корп. 1</t>
  </si>
  <si>
    <t>1.4</t>
  </si>
  <si>
    <t>1.5</t>
  </si>
  <si>
    <t>1.6</t>
  </si>
  <si>
    <t>1.7</t>
  </si>
  <si>
    <t>2.4</t>
  </si>
  <si>
    <t>2.5</t>
  </si>
  <si>
    <t>2.6</t>
  </si>
  <si>
    <t>2.7</t>
  </si>
  <si>
    <t>2.8</t>
  </si>
  <si>
    <t xml:space="preserve"> 3.4</t>
  </si>
  <si>
    <t xml:space="preserve"> 3.5</t>
  </si>
  <si>
    <t xml:space="preserve"> 3.6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</si>
  <si>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</si>
  <si>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</si>
  <si>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</si>
  <si>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</si>
  <si>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</si>
  <si>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</si>
  <si>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</si>
  <si>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</si>
  <si>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</si>
  <si>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</si>
  <si>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</si>
  <si>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</si>
  <si>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</si>
  <si>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</si>
  <si>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</si>
  <si>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</si>
  <si>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</si>
  <si>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</si>
  <si>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</si>
  <si>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</si>
  <si>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</si>
  <si>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</si>
  <si>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</si>
  <si>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</si>
  <si>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</si>
  <si>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</si>
  <si>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</si>
  <si>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</si>
  <si>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</si>
  <si>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</si>
  <si>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</si>
  <si>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</si>
  <si>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</si>
  <si>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</si>
  <si>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</si>
  <si>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</si>
  <si>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</si>
  <si>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</si>
  <si>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</si>
  <si>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</si>
  <si>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</si>
  <si>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</si>
  <si>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</si>
  <si>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</si>
  <si>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</si>
  <si>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8.1</t>
  </si>
  <si>
    <t>8.2</t>
  </si>
  <si>
    <t>8.3</t>
  </si>
  <si>
    <t>8.4</t>
  </si>
  <si>
    <t>8.5</t>
  </si>
  <si>
    <t>8.6</t>
  </si>
  <si>
    <t>8.7</t>
  </si>
  <si>
    <t>8.8</t>
  </si>
  <si>
    <t>Все работы выполняются из материалов Субподрядчика (исполнителя).</t>
  </si>
  <si>
    <t xml:space="preserve">Примечание:
</t>
  </si>
  <si>
    <t>1. Система навесного фасада включает в себя: профиль, кронштейн, удлинитель, консоль, усилитель, соединитель, кляммер, все крепёжные элементы, изоляционные материалы; элементы противопожарной отсечки: уголок, удлинитель, профиль, кронштейн, крепёжные элементы.</t>
  </si>
  <si>
    <t>2. Ширина фасонных изделий уточняется по месту. Фасонные элементы включают в себя всё необходимое для монтажа - крепёж и костыли, герметизацию по верхнему контуру;</t>
  </si>
  <si>
    <t>3. Все строительные и отделочные материалы должны иметь сертификаты соответствия, гигиенические сертификаты и сертификаты пожарной безопасности РФ, разрешающие их применение в жилых и общественных зданиях. При выполнение работ применять материалы для наружных работ.</t>
  </si>
  <si>
    <t>4. Все материалы, применяемые при устройстве фасада (в т.ч. цвета материалов) в обязательном порядке согласовываются Субподрядчиком с авторами проекта и ген.проектировщиком.</t>
  </si>
  <si>
    <t>5. Корзины под наружный блок кондиционера выполнить на специализированном предприятии.</t>
  </si>
  <si>
    <t>6. Улучшенная окраска включает в себя два сплошных шпаклевания поверхности и две шлифовки (зачистки) поверхности, простая окраска - шпаклевка поверхности и зачистка за один раз.</t>
  </si>
  <si>
    <t>7. Все отступления от проектных решений, которые могут возникнуть у подрядной фирмы по условиям технологии производства работ и применением других отделочных материалов, необходимо согласовать с авторами проекта и Заказчиком.</t>
  </si>
  <si>
    <t>8. До начала производства работ исполнитель разрабатывает и согласовывает в установленном порядке рабочую документацию и проект производства работ, а также проводит необходимые испытание запроектированных крепежных и конструктивных систем.</t>
  </si>
  <si>
    <t>9. При устройстве фасада Субподрядчику необходимо учесть наличие на фасадной части здания ниш и отверстий для прокладки инженерных, вентиляционных и слаботочных систем, а также электрической проводки.</t>
  </si>
  <si>
    <t>10. В стоимости работ необходимо учесть затраты на монтаж-демонтаж лесов.</t>
  </si>
  <si>
    <t>1. Отделка приямков и входов в техническое подполье</t>
  </si>
  <si>
    <t>2. Устройство козырька (над входами в техподполье № 1, № 2 и № 3 и приямков)</t>
  </si>
  <si>
    <t>3. Наружная отделка фасада 1-го и 2-го этажей</t>
  </si>
  <si>
    <t>Сертифицированная навесная система вентилируемого навесного фасада типа "Ронсон-400" или аналог (КМ0) со скрытым креплением керамогранитных плит</t>
  </si>
  <si>
    <t>4. Внутренняя отделка лоджий (балконов) 2-го этажа</t>
  </si>
  <si>
    <t>6. Корзины для наружных блоков кондиционеров первого этажа</t>
  </si>
  <si>
    <t>7. Монтажа откосов и установка отливов</t>
  </si>
  <si>
    <t>8. Прочие работы</t>
  </si>
  <si>
    <t>Отделка поверхностей монолитных стен входов в техподполье и световых приямков (затирка, покраска акриловой краской)</t>
  </si>
  <si>
    <t>Затирка цементно-песчаным раствором, грунтовка, покраска акриловой краской для наружных работ за 2 раза, цвет согласно проекта</t>
  </si>
  <si>
    <t>Облицовка бортиков входов в тех.подполья и приямков. Затирка швов.</t>
  </si>
  <si>
    <t>Керамогранитная плитка на клею для наружных работ-20мм. Цвет согласно проекта</t>
  </si>
  <si>
    <t>Утепление стен световых приямков и входов в техподполье</t>
  </si>
  <si>
    <t>Навесной фасад - световые приямки и входа в техподполье (со скрытым креплением керамогранитных плит)</t>
  </si>
  <si>
    <t>Керамогранитная плитка NCS SECOND EDITION: S 6502-Y - на подсистеме (RAL7039)</t>
  </si>
  <si>
    <t>Керамогранитная плитка NCS SECOND EDITION: S 3030-B40G - на подсистеме (RAL7039)</t>
  </si>
  <si>
    <t>Окраска металлических конструкций входов в тех.подполье, крышек приямков, стремянок приямков, поручней ЛМ-1,2,3</t>
  </si>
  <si>
    <t>Грунтовка ГФ-021, окраса эмалью ПФ-115 за 2 раза, цвет RAL 7016 (7024)</t>
  </si>
  <si>
    <t>Окраска металлических решеток РМ-1,2,3</t>
  </si>
  <si>
    <t>Грунтовка ГФ-021, окраса эмалью ПФ-115 за 2 раза, цвет 7016 (7024)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</si>
  <si>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</si>
  <si>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r>
      <t>Утеплитель минераловатные плиты , λБ=0,04 Вт/м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плотность 90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, толщ. 160 мм </t>
    </r>
  </si>
  <si>
    <t>Устройство покрытия крышек приямков</t>
  </si>
  <si>
    <t>Кровельный профнастил Н-44-1000-0,7 ГОСТ 24045-2016, цвет RAL 7024</t>
  </si>
  <si>
    <t>21,78</t>
  </si>
  <si>
    <t>Устройство покрытия входов тех.подполья</t>
  </si>
  <si>
    <t>Кровельный профнастил Н-44-1000-0,7 ГОСТ 24045-2016</t>
  </si>
  <si>
    <t>Монтаж подвесного потолка входов в тех.подполье</t>
  </si>
  <si>
    <t>Подвесной потолок реечный с термостойким защитно-декоративным покрытием, КМ0, RAL Classic 7024</t>
  </si>
  <si>
    <t>Устройство водостока с кровли козырька крыльца и входов тех.подполья</t>
  </si>
  <si>
    <t>Водосточная труба диам. 100 мм, в комплекте с отводом и держателем трубы</t>
  </si>
  <si>
    <t>м.п</t>
  </si>
  <si>
    <t>Водосточный желоб диам. 120 в комплекте: воронка водосточная, крюк для крепления желоба, соединитель, заглушка</t>
  </si>
  <si>
    <t>Облицовка козырьков входов тех.подполья</t>
  </si>
  <si>
    <t>Керамогранитная плитка NCS SECOND EDITION: S 6502-Y на подсистеме без утеплителя</t>
  </si>
  <si>
    <t>Установка фартука Ф-11</t>
  </si>
  <si>
    <t xml:space="preserve">Фартук из оцинкованной стали с полимерным покрытием, цвет RAL 7024, шир. 250 мм, </t>
  </si>
  <si>
    <t>Установка фартука ФЭ-10</t>
  </si>
  <si>
    <r>
      <t>м</t>
    </r>
    <r>
      <rPr>
        <vertAlign val="superscript"/>
        <sz val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</si>
  <si>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Теплоизоляция фасада (под вентилируемый фасад)</t>
  </si>
  <si>
    <t>Навесной вентилируемый фасад 1-го и 2-го этажей (со скрытым креплением керамогранитных плит)</t>
  </si>
  <si>
    <t>Керамогранитная плитка NCS SECOND EDITION: S 3030-В40G - на подсистеме (RAL6033)</t>
  </si>
  <si>
    <t>Штукатурка по сетке по утеплителю из экстрадированного пенополистирола</t>
  </si>
  <si>
    <t>Штукатурка по сетке - 40 мм</t>
  </si>
  <si>
    <t>Навесной вентилируемый фасад - козырьки входов</t>
  </si>
  <si>
    <t>Монтаж подвесного потолка</t>
  </si>
  <si>
    <r>
      <t>Утеплитель минероловатные плиты, λБ=0,04 Вт/м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плотность 90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, толщ. 160 мм </t>
    </r>
  </si>
  <si>
    <t>Отделка потолков лоджий (балконов)</t>
  </si>
  <si>
    <t>Влагостойкая грунтовка, улучшенная окраска краской для наружных работ за 2 раза, цвет белый</t>
  </si>
  <si>
    <t>Монтаж доборного элемента на лоджиях</t>
  </si>
  <si>
    <t>Пароизоляция</t>
  </si>
  <si>
    <t>Конструкция-уточнить при разработке РД из термопрофиля согл. проекта для последующей облицовки Аквапанелью</t>
  </si>
  <si>
    <t>Гидроветрозащитная мембрана</t>
  </si>
  <si>
    <t>Цементная плита Аквапанель наружная - 12,5мм</t>
  </si>
  <si>
    <t>Шпаклевка швов, грунтовка, декоративная штукатурка для наружных работ-10 мм, армированная стеклосеткой, с последующей окраской фасадной краской, цвет белый.</t>
  </si>
  <si>
    <t>Теплоизоляция лоджий (система мокрый фасад)</t>
  </si>
  <si>
    <t>Внутренняя отделка стен лоджий 2-го этажа</t>
  </si>
  <si>
    <t>Декоративная тонкослойная штукатурка для наружных работ по сетке</t>
  </si>
  <si>
    <t>По штукатурке - грунтовка, улучшенная окраска краской для наружных работ за 2 раза</t>
  </si>
  <si>
    <t>По готовой панели заводского готовности - грунтовка, шпаклевка, улучшенная окраска краской для наружных работ за 2 раза</t>
  </si>
  <si>
    <t>Наружные стены лоджий - обшивка Аквапанелью наружной</t>
  </si>
  <si>
    <t>Цементная плита Аквапанель наружная - 12,5 мм</t>
  </si>
  <si>
    <t>Наружные стены лоджий - отделка</t>
  </si>
  <si>
    <t>Шпаклевка швов, грунтовка, улучшенная окраска краской для наружных работ за 2 раза</t>
  </si>
  <si>
    <t>Устройство порога балконных дверей</t>
  </si>
  <si>
    <t>Прокладка гидроизоляционная</t>
  </si>
  <si>
    <t>Конструкция -уточнить при разработке РД из термопрофиля для последующей облицовки Аквапанелью согл. проекта</t>
  </si>
  <si>
    <t xml:space="preserve">Откосы мокрый фасад </t>
  </si>
  <si>
    <t xml:space="preserve">Угловой профиль 143,6 п.м., декоративная фасадная тонкослойная штукатурка, окраска </t>
  </si>
  <si>
    <t>Установка фреонопровода второго этажа</t>
  </si>
  <si>
    <t>Гильза металлическая диам. 80 мм - 0,4 м, забивка минеральной ватой, заглушка из оцинкованной стали диам. 80 мм, заглушка ПВХ BrauFast RKP75, резиновый уплотнитель круглый диам. 80 мм</t>
  </si>
  <si>
    <r>
      <t>Минераловатный утеплитель, λБ=0,042 Вт/м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плотн. 130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толщ. 160 мм</t>
    </r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</si>
  <si>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</si>
  <si>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5.Монтаж метал. балок БМ-1.1÷БМ-2.11 по проекту ИМ-2 (покрыть антикоррозийным составом):</t>
  </si>
  <si>
    <t>Монтаж металлических балок</t>
  </si>
  <si>
    <t>балка БМ-1.1 - 5 шт.  из уголока ∟50х5</t>
  </si>
  <si>
    <t>кг</t>
  </si>
  <si>
    <t>балка БМ-1.2 - 2 шт. из уголока ∟50х5</t>
  </si>
  <si>
    <t>балка БМ-1.3 - 2 шт. из уголока ∟50х5</t>
  </si>
  <si>
    <t>балка БМ-2.1 - 2 шт. из уголока ∟50х5</t>
  </si>
  <si>
    <t>балка БМ-2.2 - 2 шт. из уголока ∟50х5</t>
  </si>
  <si>
    <t>балка БМ-2.3 - 2 шт. из уголока ∟50х5</t>
  </si>
  <si>
    <t>балка БМ-2.4 - 2 шт. из уголока ∟50х5</t>
  </si>
  <si>
    <t>балка БМ-2.5 - 4 шт. из уголока ∟50х5</t>
  </si>
  <si>
    <t>балка БМ-2.6 - 2 шт.из уголока ∟50х5</t>
  </si>
  <si>
    <t>балка БМ-2.7 - 1 шт. из уголока ∟50х5</t>
  </si>
  <si>
    <t>балка БМ-2.8 - 1 шт. из уголока ∟50х5</t>
  </si>
  <si>
    <t>балка БМ-2.9 - 1 шт. из уголока ∟50х5</t>
  </si>
  <si>
    <t>балка БМ-2.10 - 1 шт. из уголока ∟50х5</t>
  </si>
  <si>
    <t>балка БМ-2.11 - 1 шт. из уголока ∟50х5</t>
  </si>
  <si>
    <t>Монтаж металлических декоративных корзин К-2 первого этажа, для установки кондиционера</t>
  </si>
  <si>
    <t>Металлическая декоративная корзина К-2, с ограждением с трех сторон, окрашенная в заводских условиях, порошковой краской, цвет- RAL 7016</t>
  </si>
  <si>
    <t>Установка фреонопровода первого этажа</t>
  </si>
  <si>
    <t>Откосы дверей в техподполье и окна в приямках</t>
  </si>
  <si>
    <t>Откосы из керамогранитной плитки NCS SECOND EDITION: S 3030-B40G</t>
  </si>
  <si>
    <t>Откосы дверей из керамогранитной плитки NCS SECOND EDITION: S 6502-Y</t>
  </si>
  <si>
    <t>Откосы и фасонные элементы из металлического перфорированного листа</t>
  </si>
  <si>
    <t>Оконные отливы в техподполье</t>
  </si>
  <si>
    <t>Отливы из окрашенной оцинкованной стали шир. 250 мм, толщ. не менее 0,55 мм, цвет согласно проекта</t>
  </si>
  <si>
    <t>Фасонные элементы оконных и дверных проемов 1 и 2-го этажа</t>
  </si>
  <si>
    <t xml:space="preserve">Отливы оконных и витражных проемов металлические окрашенные шир. 250 мм, RAL 7024 </t>
  </si>
  <si>
    <t>Откосы оконных, витражных и дверных проемов металлические окрашенные шир. 250 мм, RAL 7024</t>
  </si>
  <si>
    <t>Минераловатные плиты - боковые откосы, противопожарная рассечка проемов (λБ=0,04 Вт/м2, плотность 90 кг/м3, t-40мм-уточнить при разработке РД)</t>
  </si>
  <si>
    <t>Фасонные элементы цоколя</t>
  </si>
  <si>
    <t>Капельник из оцинкованной стали, окрашенный шир. 50 мм</t>
  </si>
  <si>
    <t>п.м.</t>
  </si>
  <si>
    <t>Фасонные элементы стыка 2-3 этажа</t>
  </si>
  <si>
    <t xml:space="preserve">Фартук из оцинкованной стали, окрашенный шир. 150 мм </t>
  </si>
  <si>
    <t>Фасонные элементы витражей балконов 2-го этажа (откосы и отливы)</t>
  </si>
  <si>
    <t xml:space="preserve">Фартук из оцинкованной стали с полимерным покрытием, цвет RAL 7024, шир. 200 мм, </t>
  </si>
  <si>
    <t>Устройство стыка фасада с козырьками</t>
  </si>
  <si>
    <t>Устройство водостока с кровли козырьков</t>
  </si>
  <si>
    <r>
      <t>Минераловатные плиты - верхний откос, противопожарная рассечка проемов (λБ=0,04 Вт/м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плотность 90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, t-40мм-уточнить при разработке РД)</t>
    </r>
  </si>
  <si>
    <t>Устройство ниш поливочного крана</t>
  </si>
  <si>
    <t>Тонкослойная штукатурка по пластиковой сетке - 10мм</t>
  </si>
  <si>
    <t xml:space="preserve">Установка домовых знаков </t>
  </si>
  <si>
    <t>Световой знаки- адресный указатель и номер дома</t>
  </si>
  <si>
    <t>Установка знака нумерации подъездов</t>
  </si>
  <si>
    <t>Информационный знак из поликарбоната, согласно проекта</t>
  </si>
  <si>
    <t>Установка указателя пожарного гидранта</t>
  </si>
  <si>
    <t>Светой знак</t>
  </si>
  <si>
    <t>Установка лючков под поливочные краныЛПК-1 (RAL в цвет керамогранита)</t>
  </si>
  <si>
    <t>Металл. лючок 300х300(h) мм,</t>
  </si>
  <si>
    <t>шт.</t>
  </si>
  <si>
    <t>Защита оконных и витражей пленкой, снятие защитной пленки после завершения работ</t>
  </si>
  <si>
    <t>корпус</t>
  </si>
  <si>
    <t>Очистка всех конструкций фасада, витражей и окон от раствора, клея, краски, пыли и т.п. перед предъявлением выполненных работ.</t>
  </si>
  <si>
    <r>
      <t>Утеплитель минераловатные плиты, λБ=0,04 Вт/м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плотность 90 кг/м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, толщ. 100 мм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</si>
</sst>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2" fillId="0" borderId="0"/>
    <xf numFmtId="165" fontId="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6"/>
    <xf numFmtId="0" fontId="18" fillId="0" borderId="0" xfId="6" applyFont="1"/>
    <xf numFmtId="4" fontId="18" fillId="0" borderId="0" xfId="6" applyNumberFormat="1" applyFont="1"/>
    <xf numFmtId="0" fontId="18" fillId="0" borderId="0" xfId="6" applyFont="1" applyProtection="1">
      <protection locked="0"/>
    </xf>
    <xf numFmtId="4" fontId="18" fillId="0" borderId="0" xfId="6" applyNumberFormat="1" applyFont="1" applyProtection="1">
      <protection locked="0"/>
    </xf>
    <xf numFmtId="0" fontId="0" fillId="0" borderId="0" xfId="0" applyFont="1"/>
    <xf numFmtId="0" fontId="18" fillId="0" borderId="0" xfId="6" applyFont="1" applyAlignment="1">
      <alignment wrapText="1"/>
    </xf>
    <xf numFmtId="0" fontId="18" fillId="0" borderId="0" xfId="6" applyFont="1" applyAlignment="1" applyProtection="1">
      <alignment wrapText="1"/>
      <protection locked="0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0" fillId="0" borderId="6" xfId="0" applyFont="1" applyBorder="1"/>
    <xf numFmtId="0" fontId="0" fillId="0" borderId="21" xfId="0" applyFont="1" applyBorder="1"/>
    <xf numFmtId="4" fontId="19" fillId="4" borderId="25" xfId="2" applyNumberFormat="1" applyFont="1" applyFill="1" applyBorder="1" applyAlignment="1" applyProtection="1">
      <alignment horizontal="center" vertical="center" wrapText="1"/>
    </xf>
    <xf numFmtId="0" fontId="15" fillId="0" borderId="0" xfId="6" applyFont="1" applyBorder="1" applyAlignment="1">
      <alignment horizontal="left" vertical="center" wrapText="1"/>
    </xf>
    <xf numFmtId="0" fontId="15" fillId="2" borderId="0" xfId="6" applyFont="1" applyFill="1" applyBorder="1" applyAlignment="1" applyProtection="1">
      <alignment horizontal="center" wrapText="1"/>
      <protection locked="0"/>
    </xf>
    <xf numFmtId="0" fontId="9" fillId="2" borderId="0" xfId="6" applyFill="1"/>
    <xf numFmtId="4" fontId="0" fillId="4" borderId="5" xfId="0" applyNumberFormat="1" applyFont="1" applyFill="1" applyBorder="1"/>
    <xf numFmtId="4" fontId="0" fillId="0" borderId="5" xfId="0" applyNumberFormat="1" applyFont="1" applyBorder="1"/>
    <xf numFmtId="4" fontId="0" fillId="4" borderId="1" xfId="0" applyNumberFormat="1" applyFont="1" applyFill="1" applyBorder="1"/>
    <xf numFmtId="4" fontId="0" fillId="0" borderId="1" xfId="0" applyNumberFormat="1" applyFont="1" applyBorder="1"/>
    <xf numFmtId="14" fontId="4" fillId="6" borderId="3" xfId="0" applyNumberFormat="1" applyFont="1" applyFill="1" applyBorder="1" applyAlignment="1">
      <alignment vertical="center" wrapText="1"/>
    </xf>
    <xf numFmtId="14" fontId="4" fillId="6" borderId="8" xfId="0" applyNumberFormat="1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49" fontId="17" fillId="0" borderId="0" xfId="6" applyNumberFormat="1" applyFont="1"/>
    <xf numFmtId="49" fontId="13" fillId="0" borderId="0" xfId="6" applyNumberFormat="1" applyFont="1" applyProtection="1">
      <protection locked="0"/>
    </xf>
    <xf numFmtId="14" fontId="4" fillId="6" borderId="34" xfId="0" applyNumberFormat="1" applyFont="1" applyFill="1" applyBorder="1" applyAlignment="1">
      <alignment vertical="center" wrapText="1"/>
    </xf>
    <xf numFmtId="4" fontId="19" fillId="0" borderId="25" xfId="2" applyNumberFormat="1" applyFont="1" applyFill="1" applyBorder="1" applyAlignment="1" applyProtection="1">
      <alignment horizontal="center" vertical="center" wrapText="1"/>
    </xf>
    <xf numFmtId="0" fontId="15" fillId="0" borderId="10" xfId="6" applyFont="1" applyBorder="1" applyAlignment="1">
      <alignment horizontal="left" vertical="center" wrapText="1"/>
    </xf>
    <xf numFmtId="0" fontId="15" fillId="0" borderId="11" xfId="6" applyFont="1" applyBorder="1" applyAlignment="1">
      <alignment horizontal="left" vertical="center" wrapText="1"/>
    </xf>
    <xf numFmtId="0" fontId="15" fillId="0" borderId="22" xfId="6" applyFont="1" applyBorder="1" applyAlignment="1">
      <alignment horizontal="left" wrapText="1"/>
    </xf>
    <xf numFmtId="0" fontId="15" fillId="0" borderId="15" xfId="6" applyFont="1" applyBorder="1" applyAlignment="1">
      <alignment horizontal="left" wrapText="1"/>
    </xf>
    <xf numFmtId="0" fontId="15" fillId="0" borderId="23" xfId="6" applyFont="1" applyBorder="1" applyAlignment="1">
      <alignment horizontal="left" wrapText="1"/>
    </xf>
    <xf numFmtId="0" fontId="15" fillId="0" borderId="18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 wrapText="1"/>
    </xf>
    <xf numFmtId="0" fontId="15" fillId="0" borderId="2" xfId="6" applyFont="1" applyBorder="1" applyAlignment="1">
      <alignment horizontal="left" vertical="center" wrapText="1"/>
    </xf>
    <xf numFmtId="0" fontId="15" fillId="0" borderId="18" xfId="6" applyFont="1" applyBorder="1" applyAlignment="1">
      <alignment horizontal="left" wrapText="1"/>
    </xf>
    <xf numFmtId="0" fontId="15" fillId="0" borderId="1" xfId="6" applyFont="1" applyBorder="1" applyAlignment="1">
      <alignment horizontal="left" wrapText="1"/>
    </xf>
    <xf numFmtId="0" fontId="15" fillId="0" borderId="2" xfId="6" applyFont="1" applyBorder="1" applyAlignment="1">
      <alignment horizontal="left" wrapText="1"/>
    </xf>
    <xf numFmtId="0" fontId="16" fillId="0" borderId="0" xfId="0" applyFont="1" applyFill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5" fillId="4" borderId="23" xfId="6" applyFont="1" applyFill="1" applyBorder="1" applyAlignment="1" applyProtection="1">
      <alignment horizontal="center" wrapText="1"/>
      <protection locked="0"/>
    </xf>
    <xf numFmtId="0" fontId="15" fillId="4" borderId="4" xfId="6" applyFont="1" applyFill="1" applyBorder="1" applyAlignment="1" applyProtection="1">
      <alignment horizontal="center" wrapText="1"/>
      <protection locked="0"/>
    </xf>
    <xf numFmtId="0" fontId="15" fillId="4" borderId="7" xfId="6" applyFont="1" applyFill="1" applyBorder="1" applyAlignment="1" applyProtection="1">
      <alignment horizontal="center" wrapText="1"/>
      <protection locked="0"/>
    </xf>
    <xf numFmtId="0" fontId="15" fillId="4" borderId="2" xfId="6" applyFont="1" applyFill="1" applyBorder="1" applyAlignment="1" applyProtection="1">
      <alignment horizontal="center" wrapText="1"/>
      <protection locked="0"/>
    </xf>
    <xf numFmtId="0" fontId="15" fillId="4" borderId="3" xfId="6" applyFont="1" applyFill="1" applyBorder="1" applyAlignment="1" applyProtection="1">
      <alignment horizontal="center" wrapText="1"/>
      <protection locked="0"/>
    </xf>
    <xf numFmtId="0" fontId="15" fillId="4" borderId="8" xfId="6" applyFont="1" applyFill="1" applyBorder="1" applyAlignment="1" applyProtection="1">
      <alignment horizontal="center" wrapText="1"/>
      <protection locked="0"/>
    </xf>
    <xf numFmtId="14" fontId="4" fillId="6" borderId="27" xfId="0" applyNumberFormat="1" applyFont="1" applyFill="1" applyBorder="1" applyAlignment="1">
      <alignment horizontal="left" vertical="center" wrapText="1"/>
    </xf>
    <xf numFmtId="14" fontId="4" fillId="6" borderId="3" xfId="0" applyNumberFormat="1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3" fontId="17" fillId="4" borderId="15" xfId="0" applyNumberFormat="1" applyFont="1" applyFill="1" applyBorder="1" applyAlignment="1" applyProtection="1">
      <alignment horizontal="center" vertical="center"/>
      <protection locked="0"/>
    </xf>
    <xf numFmtId="3" fontId="17" fillId="4" borderId="16" xfId="0" applyNumberFormat="1" applyFont="1" applyFill="1" applyBorder="1" applyAlignment="1" applyProtection="1">
      <alignment horizontal="center" vertical="center"/>
      <protection locked="0"/>
    </xf>
    <xf numFmtId="4" fontId="19" fillId="0" borderId="1" xfId="2" applyNumberFormat="1" applyFont="1" applyFill="1" applyBorder="1" applyAlignment="1" applyProtection="1">
      <alignment horizontal="center" vertical="center" wrapText="1"/>
    </xf>
    <xf numFmtId="4" fontId="19" fillId="0" borderId="25" xfId="2" applyNumberFormat="1" applyFont="1" applyFill="1" applyBorder="1" applyAlignment="1" applyProtection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</xf>
    <xf numFmtId="0" fontId="19" fillId="0" borderId="26" xfId="2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5" fillId="4" borderId="24" xfId="6" applyFont="1" applyFill="1" applyBorder="1" applyAlignment="1" applyProtection="1">
      <alignment horizontal="center" wrapText="1"/>
      <protection locked="0"/>
    </xf>
    <xf numFmtId="0" fontId="15" fillId="4" borderId="11" xfId="6" applyFont="1" applyFill="1" applyBorder="1" applyAlignment="1" applyProtection="1">
      <alignment horizontal="center" wrapText="1"/>
      <protection locked="0"/>
    </xf>
    <xf numFmtId="0" fontId="15" fillId="4" borderId="12" xfId="6" applyFont="1" applyFill="1" applyBorder="1" applyAlignment="1" applyProtection="1">
      <alignment horizontal="center" wrapText="1"/>
      <protection locked="0"/>
    </xf>
    <xf numFmtId="10" fontId="15" fillId="4" borderId="2" xfId="6" applyNumberFormat="1" applyFont="1" applyFill="1" applyBorder="1" applyAlignment="1" applyProtection="1">
      <alignment horizontal="center" vertical="center" wrapText="1"/>
      <protection locked="0"/>
    </xf>
    <xf numFmtId="10" fontId="15" fillId="4" borderId="3" xfId="6" applyNumberFormat="1" applyFont="1" applyFill="1" applyBorder="1" applyAlignment="1" applyProtection="1">
      <alignment horizontal="center" vertical="center" wrapText="1"/>
      <protection locked="0"/>
    </xf>
    <xf numFmtId="10" fontId="15" fillId="4" borderId="8" xfId="6" applyNumberFormat="1" applyFont="1" applyFill="1" applyBorder="1" applyAlignment="1" applyProtection="1">
      <alignment horizontal="center" vertical="center" wrapText="1"/>
      <protection locked="0"/>
    </xf>
    <xf numFmtId="10" fontId="15" fillId="3" borderId="2" xfId="6" applyNumberFormat="1" applyFont="1" applyFill="1" applyBorder="1" applyAlignment="1" applyProtection="1">
      <alignment horizontal="center" vertical="center" wrapText="1"/>
      <protection locked="0"/>
    </xf>
    <xf numFmtId="10" fontId="15" fillId="3" borderId="3" xfId="6" applyNumberFormat="1" applyFont="1" applyFill="1" applyBorder="1" applyAlignment="1" applyProtection="1">
      <alignment horizontal="center" vertical="center" wrapText="1"/>
      <protection locked="0"/>
    </xf>
    <xf numFmtId="10" fontId="15" fillId="3" borderId="8" xfId="6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6" applyFont="1" applyFill="1" applyBorder="1" applyAlignment="1" applyProtection="1">
      <alignment horizontal="center" vertical="center" wrapText="1"/>
      <protection locked="0"/>
    </xf>
    <xf numFmtId="0" fontId="15" fillId="3" borderId="3" xfId="6" applyFont="1" applyFill="1" applyBorder="1" applyAlignment="1" applyProtection="1">
      <alignment horizontal="center" vertical="center" wrapText="1"/>
      <protection locked="0"/>
    </xf>
    <xf numFmtId="0" fontId="15" fillId="3" borderId="8" xfId="6" applyFont="1" applyFill="1" applyBorder="1" applyAlignment="1" applyProtection="1">
      <alignment horizontal="center" vertical="center" wrapText="1"/>
      <protection locked="0"/>
    </xf>
    <xf numFmtId="49" fontId="4" fillId="5" borderId="35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9" xfId="0" applyNumberFormat="1" applyFont="1" applyFill="1" applyBorder="1" applyAlignment="1">
      <alignment horizontal="center" vertical="center" wrapText="1"/>
    </xf>
    <xf numFmtId="49" fontId="4" fillId="5" borderId="36" xfId="0" applyNumberFormat="1" applyFont="1" applyFill="1" applyBorder="1" applyAlignment="1">
      <alignment horizontal="left" vertical="center" wrapText="1"/>
    </xf>
    <xf numFmtId="49" fontId="4" fillId="5" borderId="37" xfId="0" applyNumberFormat="1" applyFont="1" applyFill="1" applyBorder="1" applyAlignment="1">
      <alignment horizontal="left" vertical="center" wrapText="1"/>
    </xf>
    <xf numFmtId="4" fontId="0" fillId="5" borderId="20" xfId="0" applyNumberFormat="1" applyFont="1" applyFill="1" applyBorder="1"/>
    <xf numFmtId="4" fontId="20" fillId="5" borderId="20" xfId="0" applyNumberFormat="1" applyFont="1" applyFill="1" applyBorder="1"/>
    <xf numFmtId="0" fontId="0" fillId="5" borderId="38" xfId="0" applyFont="1" applyFill="1" applyBorder="1"/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0" fillId="2" borderId="0" xfId="0" applyFont="1" applyFill="1"/>
    <xf numFmtId="49" fontId="6" fillId="6" borderId="8" xfId="0" applyNumberFormat="1" applyFont="1" applyFill="1" applyBorder="1" applyAlignment="1">
      <alignment vertical="center" wrapText="1"/>
    </xf>
    <xf numFmtId="49" fontId="6" fillId="2" borderId="30" xfId="0" applyNumberFormat="1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22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1" fillId="2" borderId="0" xfId="6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14" fontId="4" fillId="6" borderId="2" xfId="0" applyNumberFormat="1" applyFont="1" applyFill="1" applyBorder="1" applyAlignment="1">
      <alignment horizontal="left" vertical="center" wrapText="1"/>
    </xf>
    <xf numFmtId="49" fontId="4" fillId="6" borderId="27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4" fillId="6" borderId="18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23" fillId="6" borderId="18" xfId="0" applyNumberFormat="1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49" fontId="4" fillId="6" borderId="3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 wrapText="1"/>
    </xf>
    <xf numFmtId="49" fontId="25" fillId="2" borderId="19" xfId="0" applyNumberFormat="1" applyFont="1" applyFill="1" applyBorder="1" applyAlignment="1">
      <alignment horizontal="center" vertical="center" wrapText="1"/>
    </xf>
    <xf numFmtId="49" fontId="26" fillId="2" borderId="31" xfId="0" applyNumberFormat="1" applyFont="1" applyFill="1" applyBorder="1" applyAlignment="1">
      <alignment horizontal="center" vertical="center" wrapText="1"/>
    </xf>
    <xf numFmtId="49" fontId="26" fillId="2" borderId="27" xfId="0" applyNumberFormat="1" applyFont="1" applyFill="1" applyBorder="1" applyAlignment="1">
      <alignment horizontal="center" vertical="center" wrapText="1"/>
    </xf>
    <xf numFmtId="49" fontId="27" fillId="2" borderId="27" xfId="0" applyNumberFormat="1" applyFont="1" applyFill="1" applyBorder="1" applyAlignment="1">
      <alignment horizontal="center" vertical="center" wrapText="1"/>
    </xf>
    <xf numFmtId="49" fontId="27" fillId="2" borderId="18" xfId="0" applyNumberFormat="1" applyFont="1" applyFill="1" applyBorder="1" applyAlignment="1">
      <alignment horizontal="center" vertical="center" wrapText="1"/>
    </xf>
    <xf numFmtId="49" fontId="26" fillId="0" borderId="0" xfId="6" applyNumberFormat="1" applyFont="1" applyBorder="1" applyAlignment="1">
      <alignment horizontal="left" vertical="center" wrapText="1"/>
    </xf>
    <xf numFmtId="49" fontId="26" fillId="0" borderId="0" xfId="0" applyNumberFormat="1" applyFont="1" applyFill="1"/>
    <xf numFmtId="0" fontId="6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9" fontId="6" fillId="4" borderId="29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28" fillId="0" borderId="0" xfId="1" applyFont="1" applyAlignment="1" applyProtection="1">
      <alignment horizontal="center" vertical="center" wrapText="1"/>
    </xf>
    <xf numFmtId="0" fontId="29" fillId="0" borderId="0" xfId="0" applyFont="1" applyFill="1"/>
    <xf numFmtId="49" fontId="18" fillId="0" borderId="0" xfId="0" applyNumberFormat="1" applyFont="1" applyFill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49" fontId="18" fillId="0" borderId="0" xfId="6" applyNumberFormat="1" applyFont="1"/>
    <xf numFmtId="0" fontId="13" fillId="0" borderId="0" xfId="6" applyFont="1"/>
  </cellXfs>
  <cellStyles count="13">
    <cellStyle name="Гиперссылка 2" xfId="3"/>
    <cellStyle name="Денежный 2" xfId="4"/>
    <cellStyle name="Денежный 3" xfId="5"/>
    <cellStyle name="Обычный" xfId="0" builtinId="0"/>
    <cellStyle name="Обычный 2" xfId="6"/>
    <cellStyle name="Обычный 2 2 2" xfId="7"/>
    <cellStyle name="Обычный 2_!!Дорога объездная 10.12.2012" xfId="10"/>
    <cellStyle name="Обычный 3" xfId="11"/>
    <cellStyle name="Обычный_Лист1 2" xfId="1"/>
    <cellStyle name="Обычный_Спецификация" xfId="2"/>
    <cellStyle name="Процентный 2" xfId="8"/>
    <cellStyle name="Финансовый 2" xfId="9"/>
    <cellStyle name="Финансовый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zoomScale="80" zoomScaleNormal="80" workbookViewId="0">
      <pane ySplit="7" topLeftCell="A65" activePane="bottomLeft" state="frozen"/>
      <selection pane="bottomLeft" activeCell="S114" sqref="S114"/>
    </sheetView>
  </sheetViews>
  <sheetFormatPr defaultRowHeight="15.75" x14ac:dyDescent="0.25"/>
  <cols>
    <col min="1" max="1" width="4.7109375" style="133" customWidth="1"/>
    <col min="2" max="2" width="47.140625" style="13" customWidth="1"/>
    <col min="3" max="3" width="47.85546875" style="14" customWidth="1"/>
    <col min="4" max="4" width="8.140625" style="3" customWidth="1"/>
    <col min="5" max="5" width="10" style="3" customWidth="1"/>
    <col min="6" max="6" width="11.7109375" style="4" customWidth="1"/>
    <col min="7" max="7" width="8.140625" style="1" customWidth="1"/>
    <col min="8" max="8" width="7.7109375" style="1" customWidth="1"/>
    <col min="9" max="9" width="10.7109375" style="1" customWidth="1"/>
    <col min="10" max="10" width="12" style="1" customWidth="1"/>
    <col min="11" max="11" width="11" style="1" customWidth="1"/>
    <col min="12" max="12" width="11.140625" style="1" customWidth="1"/>
    <col min="13" max="13" width="10" style="1" customWidth="1"/>
    <col min="14" max="16384" width="9.140625" style="1"/>
  </cols>
  <sheetData>
    <row r="1" spans="1:13" ht="22.5" customHeight="1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28.5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25.5" customHeight="1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2" customFormat="1" ht="27.75" customHeight="1" thickBot="1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s="2" customFormat="1" ht="45.75" customHeight="1" x14ac:dyDescent="0.25">
      <c r="A5" s="125" t="s">
        <v>2</v>
      </c>
      <c r="B5" s="62" t="s">
        <v>29</v>
      </c>
      <c r="C5" s="62" t="s">
        <v>35</v>
      </c>
      <c r="D5" s="62" t="s">
        <v>13</v>
      </c>
      <c r="E5" s="62" t="s">
        <v>36</v>
      </c>
      <c r="F5" s="62" t="s">
        <v>5</v>
      </c>
      <c r="G5" s="56" t="s">
        <v>30</v>
      </c>
      <c r="H5" s="56"/>
      <c r="I5" s="56"/>
      <c r="J5" s="56"/>
      <c r="K5" s="56"/>
      <c r="L5" s="56"/>
      <c r="M5" s="57"/>
    </row>
    <row r="6" spans="1:13" ht="19.5" customHeight="1" x14ac:dyDescent="0.25">
      <c r="A6" s="126"/>
      <c r="B6" s="63"/>
      <c r="C6" s="63"/>
      <c r="D6" s="63"/>
      <c r="E6" s="63"/>
      <c r="F6" s="63"/>
      <c r="G6" s="58" t="s">
        <v>31</v>
      </c>
      <c r="H6" s="58"/>
      <c r="I6" s="58"/>
      <c r="J6" s="58" t="s">
        <v>3</v>
      </c>
      <c r="K6" s="58"/>
      <c r="L6" s="58" t="s">
        <v>4</v>
      </c>
      <c r="M6" s="60" t="s">
        <v>5</v>
      </c>
    </row>
    <row r="7" spans="1:13" ht="59.25" customHeight="1" thickBot="1" x14ac:dyDescent="0.3">
      <c r="A7" s="127"/>
      <c r="B7" s="64"/>
      <c r="C7" s="64"/>
      <c r="D7" s="64"/>
      <c r="E7" s="64"/>
      <c r="F7" s="64"/>
      <c r="G7" s="17" t="s">
        <v>6</v>
      </c>
      <c r="H7" s="17" t="s">
        <v>7</v>
      </c>
      <c r="I7" s="32" t="s">
        <v>4</v>
      </c>
      <c r="J7" s="32" t="s">
        <v>6</v>
      </c>
      <c r="K7" s="32" t="s">
        <v>7</v>
      </c>
      <c r="L7" s="59"/>
      <c r="M7" s="61"/>
    </row>
    <row r="8" spans="1:13" ht="20.25" customHeight="1" x14ac:dyDescent="0.25">
      <c r="A8" s="54" t="s">
        <v>126</v>
      </c>
      <c r="B8" s="55"/>
      <c r="C8" s="55"/>
      <c r="D8" s="55"/>
      <c r="E8" s="55"/>
      <c r="F8" s="55"/>
      <c r="G8" s="97"/>
      <c r="H8" s="97"/>
      <c r="I8" s="97"/>
      <c r="J8" s="97"/>
      <c r="K8" s="97"/>
      <c r="L8" s="97"/>
      <c r="M8" s="98"/>
    </row>
    <row r="9" spans="1:13" s="10" customFormat="1" ht="53.25" customHeight="1" x14ac:dyDescent="0.25">
      <c r="A9" s="128" t="s">
        <v>42</v>
      </c>
      <c r="B9" s="107" t="s">
        <v>134</v>
      </c>
      <c r="C9" s="108" t="s">
        <v>135</v>
      </c>
      <c r="D9" s="109" t="s">
        <v>146</v>
      </c>
      <c r="E9" s="110">
        <v>147.97</v>
      </c>
      <c r="F9" s="27"/>
      <c r="G9" s="21"/>
      <c r="H9" s="21"/>
      <c r="I9" s="22">
        <f>G9+H9</f>
        <v>0</v>
      </c>
      <c r="J9" s="22">
        <f>G9*E9</f>
        <v>0</v>
      </c>
      <c r="K9" s="22">
        <f>H9*E9</f>
        <v>0</v>
      </c>
      <c r="L9" s="22">
        <f>J9+K9</f>
        <v>0</v>
      </c>
      <c r="M9" s="16"/>
    </row>
    <row r="10" spans="1:13" s="10" customFormat="1" ht="39" customHeight="1" x14ac:dyDescent="0.25">
      <c r="A10" s="128" t="s">
        <v>43</v>
      </c>
      <c r="B10" s="107" t="s">
        <v>136</v>
      </c>
      <c r="C10" s="108" t="s">
        <v>137</v>
      </c>
      <c r="D10" s="109" t="s">
        <v>146</v>
      </c>
      <c r="E10" s="111">
        <v>30.1</v>
      </c>
      <c r="F10" s="27"/>
      <c r="G10" s="21"/>
      <c r="H10" s="21"/>
      <c r="I10" s="22">
        <f t="shared" ref="I10:I14" si="0">G10+H10</f>
        <v>0</v>
      </c>
      <c r="J10" s="22">
        <f t="shared" ref="J10:J15" si="1">G10*E10</f>
        <v>0</v>
      </c>
      <c r="K10" s="22">
        <f t="shared" ref="K10:K15" si="2">H10*E10</f>
        <v>0</v>
      </c>
      <c r="L10" s="22">
        <f t="shared" ref="L10:L15" si="3">J10+K10</f>
        <v>0</v>
      </c>
      <c r="M10" s="16"/>
    </row>
    <row r="11" spans="1:13" s="10" customFormat="1" ht="45.75" customHeight="1" x14ac:dyDescent="0.25">
      <c r="A11" s="128" t="s">
        <v>44</v>
      </c>
      <c r="B11" s="112" t="s">
        <v>138</v>
      </c>
      <c r="C11" s="107" t="s">
        <v>147</v>
      </c>
      <c r="D11" s="109" t="s">
        <v>146</v>
      </c>
      <c r="E11" s="110">
        <f>E12+E13</f>
        <v>71.7</v>
      </c>
      <c r="F11" s="27"/>
      <c r="G11" s="21"/>
      <c r="H11" s="21"/>
      <c r="I11" s="22">
        <f t="shared" si="0"/>
        <v>0</v>
      </c>
      <c r="J11" s="22">
        <f t="shared" si="1"/>
        <v>0</v>
      </c>
      <c r="K11" s="22">
        <f t="shared" si="2"/>
        <v>0</v>
      </c>
      <c r="L11" s="22">
        <f t="shared" si="3"/>
        <v>0</v>
      </c>
      <c r="M11" s="16"/>
    </row>
    <row r="12" spans="1:13" s="10" customFormat="1" ht="49.5" customHeight="1" x14ac:dyDescent="0.25">
      <c r="A12" s="128" t="s">
        <v>49</v>
      </c>
      <c r="B12" s="112" t="s">
        <v>139</v>
      </c>
      <c r="C12" s="108" t="s">
        <v>140</v>
      </c>
      <c r="D12" s="109" t="s">
        <v>146</v>
      </c>
      <c r="E12" s="110">
        <v>60.8</v>
      </c>
      <c r="F12" s="27"/>
      <c r="G12" s="21"/>
      <c r="H12" s="21"/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16"/>
    </row>
    <row r="13" spans="1:13" s="10" customFormat="1" ht="51" customHeight="1" x14ac:dyDescent="0.25">
      <c r="A13" s="128" t="s">
        <v>50</v>
      </c>
      <c r="B13" s="112" t="s">
        <v>139</v>
      </c>
      <c r="C13" s="108" t="s">
        <v>141</v>
      </c>
      <c r="D13" s="109" t="s">
        <v>146</v>
      </c>
      <c r="E13" s="110">
        <v>10.9</v>
      </c>
      <c r="F13" s="27"/>
      <c r="G13" s="21"/>
      <c r="H13" s="21"/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16"/>
    </row>
    <row r="14" spans="1:13" s="10" customFormat="1" ht="51" customHeight="1" x14ac:dyDescent="0.25">
      <c r="A14" s="128" t="s">
        <v>51</v>
      </c>
      <c r="B14" s="107" t="s">
        <v>142</v>
      </c>
      <c r="C14" s="108" t="s">
        <v>143</v>
      </c>
      <c r="D14" s="109" t="s">
        <v>146</v>
      </c>
      <c r="E14" s="109">
        <v>67.7</v>
      </c>
      <c r="F14" s="27"/>
      <c r="G14" s="21"/>
      <c r="H14" s="21"/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16"/>
    </row>
    <row r="15" spans="1:13" s="10" customFormat="1" ht="40.5" customHeight="1" x14ac:dyDescent="0.25">
      <c r="A15" s="128" t="s">
        <v>52</v>
      </c>
      <c r="B15" s="107" t="s">
        <v>144</v>
      </c>
      <c r="C15" s="108" t="s">
        <v>145</v>
      </c>
      <c r="D15" s="109" t="s">
        <v>146</v>
      </c>
      <c r="E15" s="109">
        <v>19.7</v>
      </c>
      <c r="F15" s="28"/>
      <c r="G15" s="23"/>
      <c r="H15" s="23"/>
      <c r="I15" s="22">
        <f>G15+H15</f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15"/>
    </row>
    <row r="16" spans="1:13" s="10" customFormat="1" ht="22.5" customHeight="1" x14ac:dyDescent="0.25">
      <c r="A16" s="52" t="s">
        <v>127</v>
      </c>
      <c r="B16" s="53"/>
      <c r="C16" s="53"/>
      <c r="D16" s="31"/>
      <c r="E16" s="31"/>
      <c r="F16" s="25"/>
      <c r="G16" s="25"/>
      <c r="H16" s="25"/>
      <c r="I16" s="25"/>
      <c r="J16" s="25"/>
      <c r="K16" s="25"/>
      <c r="L16" s="25"/>
      <c r="M16" s="26"/>
    </row>
    <row r="17" spans="1:13" s="10" customFormat="1" ht="43.5" customHeight="1" x14ac:dyDescent="0.25">
      <c r="A17" s="129" t="s">
        <v>45</v>
      </c>
      <c r="B17" s="107" t="s">
        <v>148</v>
      </c>
      <c r="C17" s="107" t="s">
        <v>149</v>
      </c>
      <c r="D17" s="109" t="s">
        <v>164</v>
      </c>
      <c r="E17" s="109" t="s">
        <v>150</v>
      </c>
      <c r="F17" s="113"/>
      <c r="G17" s="23"/>
      <c r="H17" s="23"/>
      <c r="I17" s="22">
        <f>G17+H17</f>
        <v>0</v>
      </c>
      <c r="J17" s="22">
        <f>G17*E17</f>
        <v>0</v>
      </c>
      <c r="K17" s="22">
        <f>H17*E17</f>
        <v>0</v>
      </c>
      <c r="L17" s="22">
        <f>J17+K17</f>
        <v>0</v>
      </c>
      <c r="M17" s="15"/>
    </row>
    <row r="18" spans="1:13" s="10" customFormat="1" ht="27.75" customHeight="1" x14ac:dyDescent="0.25">
      <c r="A18" s="129" t="s">
        <v>46</v>
      </c>
      <c r="B18" s="107" t="s">
        <v>151</v>
      </c>
      <c r="C18" s="107" t="s">
        <v>152</v>
      </c>
      <c r="D18" s="109" t="s">
        <v>164</v>
      </c>
      <c r="E18" s="110">
        <v>30.6</v>
      </c>
      <c r="F18" s="113"/>
      <c r="G18" s="23"/>
      <c r="H18" s="23"/>
      <c r="I18" s="22">
        <f t="shared" ref="I18:I24" si="4">G18+H18</f>
        <v>0</v>
      </c>
      <c r="J18" s="22">
        <f t="shared" ref="J18:J24" si="5">G18*E18</f>
        <v>0</v>
      </c>
      <c r="K18" s="22">
        <f t="shared" ref="K18:K24" si="6">H18*E18</f>
        <v>0</v>
      </c>
      <c r="L18" s="22">
        <f t="shared" ref="L18:L24" si="7">J18+K18</f>
        <v>0</v>
      </c>
      <c r="M18" s="15"/>
    </row>
    <row r="19" spans="1:13" s="10" customFormat="1" ht="39.75" customHeight="1" x14ac:dyDescent="0.25">
      <c r="A19" s="129" t="s">
        <v>47</v>
      </c>
      <c r="B19" s="107" t="s">
        <v>153</v>
      </c>
      <c r="C19" s="108" t="s">
        <v>154</v>
      </c>
      <c r="D19" s="109" t="s">
        <v>146</v>
      </c>
      <c r="E19" s="109">
        <f>13.15+9.41+9.32</f>
        <v>31.880000000000003</v>
      </c>
      <c r="F19" s="113"/>
      <c r="G19" s="23"/>
      <c r="H19" s="23"/>
      <c r="I19" s="22">
        <f t="shared" si="4"/>
        <v>0</v>
      </c>
      <c r="J19" s="22">
        <f t="shared" si="5"/>
        <v>0</v>
      </c>
      <c r="K19" s="22">
        <f t="shared" si="6"/>
        <v>0</v>
      </c>
      <c r="L19" s="22">
        <f t="shared" si="7"/>
        <v>0</v>
      </c>
      <c r="M19" s="15"/>
    </row>
    <row r="20" spans="1:13" s="10" customFormat="1" ht="41.25" customHeight="1" x14ac:dyDescent="0.25">
      <c r="A20" s="129" t="s">
        <v>53</v>
      </c>
      <c r="B20" s="114" t="s">
        <v>155</v>
      </c>
      <c r="C20" s="115" t="s">
        <v>156</v>
      </c>
      <c r="D20" s="116" t="s">
        <v>157</v>
      </c>
      <c r="E20" s="110">
        <v>14.6</v>
      </c>
      <c r="F20" s="113"/>
      <c r="G20" s="23"/>
      <c r="H20" s="23"/>
      <c r="I20" s="22">
        <f t="shared" si="4"/>
        <v>0</v>
      </c>
      <c r="J20" s="22">
        <f t="shared" si="5"/>
        <v>0</v>
      </c>
      <c r="K20" s="22">
        <f t="shared" si="6"/>
        <v>0</v>
      </c>
      <c r="L20" s="22">
        <f t="shared" si="7"/>
        <v>0</v>
      </c>
      <c r="M20" s="15"/>
    </row>
    <row r="21" spans="1:13" s="10" customFormat="1" ht="44.25" customHeight="1" x14ac:dyDescent="0.25">
      <c r="A21" s="129" t="s">
        <v>54</v>
      </c>
      <c r="B21" s="114" t="s">
        <v>155</v>
      </c>
      <c r="C21" s="115" t="s">
        <v>158</v>
      </c>
      <c r="D21" s="116" t="s">
        <v>157</v>
      </c>
      <c r="E21" s="110">
        <v>29.4</v>
      </c>
      <c r="F21" s="113"/>
      <c r="G21" s="23"/>
      <c r="H21" s="23"/>
      <c r="I21" s="22">
        <f t="shared" si="4"/>
        <v>0</v>
      </c>
      <c r="J21" s="22">
        <f t="shared" si="5"/>
        <v>0</v>
      </c>
      <c r="K21" s="22">
        <f t="shared" si="6"/>
        <v>0</v>
      </c>
      <c r="L21" s="22">
        <f t="shared" si="7"/>
        <v>0</v>
      </c>
      <c r="M21" s="15"/>
    </row>
    <row r="22" spans="1:13" s="10" customFormat="1" ht="41.25" customHeight="1" x14ac:dyDescent="0.25">
      <c r="A22" s="129" t="s">
        <v>55</v>
      </c>
      <c r="B22" s="107" t="s">
        <v>159</v>
      </c>
      <c r="C22" s="108" t="s">
        <v>160</v>
      </c>
      <c r="D22" s="109" t="s">
        <v>146</v>
      </c>
      <c r="E22" s="110">
        <v>26.98</v>
      </c>
      <c r="F22" s="113"/>
      <c r="G22" s="23"/>
      <c r="H22" s="23"/>
      <c r="I22" s="22">
        <f t="shared" si="4"/>
        <v>0</v>
      </c>
      <c r="J22" s="22">
        <f t="shared" si="5"/>
        <v>0</v>
      </c>
      <c r="K22" s="22">
        <f t="shared" si="6"/>
        <v>0</v>
      </c>
      <c r="L22" s="22">
        <f t="shared" si="7"/>
        <v>0</v>
      </c>
      <c r="M22" s="15"/>
    </row>
    <row r="23" spans="1:13" s="10" customFormat="1" ht="41.25" customHeight="1" x14ac:dyDescent="0.25">
      <c r="A23" s="129" t="s">
        <v>56</v>
      </c>
      <c r="B23" s="107" t="s">
        <v>161</v>
      </c>
      <c r="C23" s="108" t="s">
        <v>162</v>
      </c>
      <c r="D23" s="116" t="s">
        <v>157</v>
      </c>
      <c r="E23" s="110">
        <v>27</v>
      </c>
      <c r="F23" s="113"/>
      <c r="G23" s="23"/>
      <c r="H23" s="23"/>
      <c r="I23" s="22">
        <f t="shared" si="4"/>
        <v>0</v>
      </c>
      <c r="J23" s="22">
        <f t="shared" si="5"/>
        <v>0</v>
      </c>
      <c r="K23" s="22">
        <f t="shared" si="6"/>
        <v>0</v>
      </c>
      <c r="L23" s="22">
        <f t="shared" si="7"/>
        <v>0</v>
      </c>
      <c r="M23" s="15"/>
    </row>
    <row r="24" spans="1:13" s="10" customFormat="1" ht="41.25" customHeight="1" x14ac:dyDescent="0.25">
      <c r="A24" s="129" t="s">
        <v>57</v>
      </c>
      <c r="B24" s="107" t="s">
        <v>163</v>
      </c>
      <c r="C24" s="108" t="s">
        <v>162</v>
      </c>
      <c r="D24" s="116" t="s">
        <v>157</v>
      </c>
      <c r="E24" s="110">
        <v>32.200000000000003</v>
      </c>
      <c r="F24" s="113"/>
      <c r="G24" s="23"/>
      <c r="H24" s="23"/>
      <c r="I24" s="22">
        <f t="shared" si="4"/>
        <v>0</v>
      </c>
      <c r="J24" s="22">
        <f t="shared" si="5"/>
        <v>0</v>
      </c>
      <c r="K24" s="22">
        <f t="shared" si="6"/>
        <v>0</v>
      </c>
      <c r="L24" s="22">
        <f t="shared" si="7"/>
        <v>0</v>
      </c>
      <c r="M24" s="15"/>
    </row>
    <row r="25" spans="1:13" s="10" customFormat="1" ht="58.5" customHeight="1" x14ac:dyDescent="0.25">
      <c r="A25" s="52" t="s">
        <v>128</v>
      </c>
      <c r="B25" s="53"/>
      <c r="C25" s="99" t="s">
        <v>129</v>
      </c>
      <c r="D25" s="53"/>
      <c r="E25" s="53"/>
      <c r="F25" s="53"/>
      <c r="G25" s="25"/>
      <c r="H25" s="25"/>
      <c r="I25" s="25"/>
      <c r="J25" s="25"/>
      <c r="K25" s="25"/>
      <c r="L25" s="25"/>
      <c r="M25" s="26"/>
    </row>
    <row r="26" spans="1:13" s="10" customFormat="1" ht="49.5" customHeight="1" x14ac:dyDescent="0.25">
      <c r="A26" s="130" t="s">
        <v>37</v>
      </c>
      <c r="B26" s="107" t="s">
        <v>165</v>
      </c>
      <c r="C26" s="117" t="s">
        <v>172</v>
      </c>
      <c r="D26" s="109" t="s">
        <v>146</v>
      </c>
      <c r="E26" s="111">
        <f>1755.1</f>
        <v>1755.1</v>
      </c>
      <c r="F26" s="28"/>
      <c r="G26" s="23"/>
      <c r="H26" s="23"/>
      <c r="I26" s="24">
        <f>G26+H26</f>
        <v>0</v>
      </c>
      <c r="J26" s="24">
        <f>G26*E26</f>
        <v>0</v>
      </c>
      <c r="K26" s="24">
        <f>H26*E26</f>
        <v>0</v>
      </c>
      <c r="L26" s="24">
        <f>J26+K26</f>
        <v>0</v>
      </c>
      <c r="M26" s="15"/>
    </row>
    <row r="27" spans="1:13" s="10" customFormat="1" ht="49.5" customHeight="1" x14ac:dyDescent="0.25">
      <c r="A27" s="130" t="s">
        <v>40</v>
      </c>
      <c r="B27" s="117" t="s">
        <v>166</v>
      </c>
      <c r="C27" s="108" t="s">
        <v>140</v>
      </c>
      <c r="D27" s="109" t="s">
        <v>146</v>
      </c>
      <c r="E27" s="111">
        <f>1527.8+53.6</f>
        <v>1581.3999999999999</v>
      </c>
      <c r="F27" s="28"/>
      <c r="G27" s="23"/>
      <c r="H27" s="23"/>
      <c r="I27" s="24">
        <f t="shared" ref="I27:I31" si="8">G27+H27</f>
        <v>0</v>
      </c>
      <c r="J27" s="24">
        <f t="shared" ref="J27:J31" si="9">G27*E27</f>
        <v>0</v>
      </c>
      <c r="K27" s="24">
        <f t="shared" ref="K27:K31" si="10">H27*E27</f>
        <v>0</v>
      </c>
      <c r="L27" s="24">
        <f t="shared" ref="L27:L31" si="11">J27+K27</f>
        <v>0</v>
      </c>
      <c r="M27" s="15"/>
    </row>
    <row r="28" spans="1:13" s="10" customFormat="1" ht="49.5" customHeight="1" x14ac:dyDescent="0.25">
      <c r="A28" s="130" t="s">
        <v>41</v>
      </c>
      <c r="B28" s="117" t="s">
        <v>166</v>
      </c>
      <c r="C28" s="108" t="s">
        <v>167</v>
      </c>
      <c r="D28" s="109" t="s">
        <v>146</v>
      </c>
      <c r="E28" s="111">
        <f>227.3+95.4</f>
        <v>322.70000000000005</v>
      </c>
      <c r="F28" s="28"/>
      <c r="G28" s="23"/>
      <c r="H28" s="23"/>
      <c r="I28" s="24">
        <f t="shared" si="8"/>
        <v>0</v>
      </c>
      <c r="J28" s="24">
        <f t="shared" si="9"/>
        <v>0</v>
      </c>
      <c r="K28" s="24">
        <f t="shared" si="10"/>
        <v>0</v>
      </c>
      <c r="L28" s="24">
        <f t="shared" si="11"/>
        <v>0</v>
      </c>
      <c r="M28" s="15"/>
    </row>
    <row r="29" spans="1:13" s="10" customFormat="1" ht="49.5" customHeight="1" x14ac:dyDescent="0.25">
      <c r="A29" s="130" t="s">
        <v>58</v>
      </c>
      <c r="B29" s="117" t="s">
        <v>168</v>
      </c>
      <c r="C29" s="114" t="s">
        <v>169</v>
      </c>
      <c r="D29" s="109" t="s">
        <v>146</v>
      </c>
      <c r="E29" s="111">
        <f>21.7</f>
        <v>21.7</v>
      </c>
      <c r="F29" s="28"/>
      <c r="G29" s="23"/>
      <c r="H29" s="23"/>
      <c r="I29" s="24">
        <f t="shared" si="8"/>
        <v>0</v>
      </c>
      <c r="J29" s="24">
        <f t="shared" si="9"/>
        <v>0</v>
      </c>
      <c r="K29" s="24">
        <f t="shared" si="10"/>
        <v>0</v>
      </c>
      <c r="L29" s="24">
        <f t="shared" si="11"/>
        <v>0</v>
      </c>
      <c r="M29" s="15"/>
    </row>
    <row r="30" spans="1:13" s="10" customFormat="1" ht="49.5" customHeight="1" x14ac:dyDescent="0.25">
      <c r="A30" s="130" t="s">
        <v>59</v>
      </c>
      <c r="B30" s="107" t="s">
        <v>170</v>
      </c>
      <c r="C30" s="108" t="s">
        <v>160</v>
      </c>
      <c r="D30" s="109" t="s">
        <v>146</v>
      </c>
      <c r="E30" s="110">
        <f>116.2-26.98</f>
        <v>89.22</v>
      </c>
      <c r="F30" s="28"/>
      <c r="G30" s="23"/>
      <c r="H30" s="23"/>
      <c r="I30" s="24">
        <f t="shared" si="8"/>
        <v>0</v>
      </c>
      <c r="J30" s="24">
        <f t="shared" si="9"/>
        <v>0</v>
      </c>
      <c r="K30" s="24">
        <f t="shared" si="10"/>
        <v>0</v>
      </c>
      <c r="L30" s="24">
        <f t="shared" si="11"/>
        <v>0</v>
      </c>
      <c r="M30" s="15"/>
    </row>
    <row r="31" spans="1:13" s="10" customFormat="1" ht="49.5" customHeight="1" x14ac:dyDescent="0.25">
      <c r="A31" s="130" t="s">
        <v>60</v>
      </c>
      <c r="B31" s="107" t="s">
        <v>171</v>
      </c>
      <c r="C31" s="108" t="s">
        <v>154</v>
      </c>
      <c r="D31" s="109" t="s">
        <v>146</v>
      </c>
      <c r="E31" s="110">
        <f>96.2+98.15</f>
        <v>194.35000000000002</v>
      </c>
      <c r="F31" s="28"/>
      <c r="G31" s="23"/>
      <c r="H31" s="23"/>
      <c r="I31" s="24">
        <f t="shared" si="8"/>
        <v>0</v>
      </c>
      <c r="J31" s="24">
        <f t="shared" si="9"/>
        <v>0</v>
      </c>
      <c r="K31" s="24">
        <f t="shared" si="10"/>
        <v>0</v>
      </c>
      <c r="L31" s="24">
        <f t="shared" si="11"/>
        <v>0</v>
      </c>
      <c r="M31" s="15"/>
    </row>
    <row r="32" spans="1:13" s="10" customFormat="1" ht="30" customHeight="1" x14ac:dyDescent="0.25">
      <c r="A32" s="52" t="s">
        <v>130</v>
      </c>
      <c r="B32" s="53"/>
      <c r="C32" s="53"/>
      <c r="D32" s="31"/>
      <c r="E32" s="31"/>
      <c r="F32" s="25"/>
      <c r="G32" s="25"/>
      <c r="H32" s="25"/>
      <c r="I32" s="25"/>
      <c r="J32" s="25"/>
      <c r="K32" s="25"/>
      <c r="L32" s="25"/>
      <c r="M32" s="26"/>
    </row>
    <row r="33" spans="1:13" s="10" customFormat="1" ht="36" customHeight="1" x14ac:dyDescent="0.25">
      <c r="A33" s="131" t="s">
        <v>38</v>
      </c>
      <c r="B33" s="114" t="s">
        <v>173</v>
      </c>
      <c r="C33" s="118" t="s">
        <v>174</v>
      </c>
      <c r="D33" s="109" t="s">
        <v>146</v>
      </c>
      <c r="E33" s="119">
        <v>69.5</v>
      </c>
      <c r="F33" s="113"/>
      <c r="G33" s="23"/>
      <c r="H33" s="23"/>
      <c r="I33" s="22">
        <f>G33+H33</f>
        <v>0</v>
      </c>
      <c r="J33" s="22">
        <f>G33*E33</f>
        <v>0</v>
      </c>
      <c r="K33" s="22">
        <f>H33*E33</f>
        <v>0</v>
      </c>
      <c r="L33" s="22">
        <f>J33+K33</f>
        <v>0</v>
      </c>
      <c r="M33" s="15"/>
    </row>
    <row r="34" spans="1:13" s="10" customFormat="1" ht="27.75" customHeight="1" x14ac:dyDescent="0.25">
      <c r="A34" s="131" t="s">
        <v>39</v>
      </c>
      <c r="B34" s="112" t="s">
        <v>175</v>
      </c>
      <c r="C34" s="120" t="s">
        <v>176</v>
      </c>
      <c r="D34" s="109" t="s">
        <v>146</v>
      </c>
      <c r="E34" s="119">
        <v>85.7</v>
      </c>
      <c r="F34" s="113"/>
      <c r="G34" s="23"/>
      <c r="H34" s="23"/>
      <c r="I34" s="22">
        <f t="shared" ref="I34:I91" si="12">G34+H34</f>
        <v>0</v>
      </c>
      <c r="J34" s="22">
        <f t="shared" ref="J34:J91" si="13">G34*E34</f>
        <v>0</v>
      </c>
      <c r="K34" s="22">
        <f t="shared" ref="K34:K91" si="14">H34*E34</f>
        <v>0</v>
      </c>
      <c r="L34" s="22">
        <f t="shared" ref="L34:L92" si="15">J34+K34</f>
        <v>0</v>
      </c>
      <c r="M34" s="15"/>
    </row>
    <row r="35" spans="1:13" s="10" customFormat="1" ht="38.25" x14ac:dyDescent="0.25">
      <c r="A35" s="131" t="s">
        <v>61</v>
      </c>
      <c r="B35" s="112" t="s">
        <v>175</v>
      </c>
      <c r="C35" s="118" t="s">
        <v>177</v>
      </c>
      <c r="D35" s="109" t="s">
        <v>146</v>
      </c>
      <c r="E35" s="119">
        <v>85.7</v>
      </c>
      <c r="F35" s="113"/>
      <c r="G35" s="23"/>
      <c r="H35" s="23"/>
      <c r="I35" s="22">
        <f t="shared" si="12"/>
        <v>0</v>
      </c>
      <c r="J35" s="22">
        <f t="shared" si="13"/>
        <v>0</v>
      </c>
      <c r="K35" s="22">
        <f t="shared" si="14"/>
        <v>0</v>
      </c>
      <c r="L35" s="22">
        <f t="shared" si="15"/>
        <v>0</v>
      </c>
      <c r="M35" s="15"/>
    </row>
    <row r="36" spans="1:13" s="10" customFormat="1" ht="37.5" customHeight="1" x14ac:dyDescent="0.25">
      <c r="A36" s="131" t="s">
        <v>62</v>
      </c>
      <c r="B36" s="112" t="s">
        <v>175</v>
      </c>
      <c r="C36" s="120" t="s">
        <v>197</v>
      </c>
      <c r="D36" s="109" t="s">
        <v>198</v>
      </c>
      <c r="E36" s="119">
        <f>85.7*0.18</f>
        <v>15.426</v>
      </c>
      <c r="F36" s="113"/>
      <c r="G36" s="23"/>
      <c r="H36" s="23"/>
      <c r="I36" s="22">
        <f t="shared" si="12"/>
        <v>0</v>
      </c>
      <c r="J36" s="22">
        <f t="shared" si="13"/>
        <v>0</v>
      </c>
      <c r="K36" s="22">
        <f t="shared" si="14"/>
        <v>0</v>
      </c>
      <c r="L36" s="22">
        <f t="shared" si="15"/>
        <v>0</v>
      </c>
      <c r="M36" s="15"/>
    </row>
    <row r="37" spans="1:13" s="10" customFormat="1" ht="37.5" customHeight="1" x14ac:dyDescent="0.25">
      <c r="A37" s="131" t="s">
        <v>63</v>
      </c>
      <c r="B37" s="112" t="s">
        <v>175</v>
      </c>
      <c r="C37" s="120" t="s">
        <v>178</v>
      </c>
      <c r="D37" s="109" t="s">
        <v>146</v>
      </c>
      <c r="E37" s="119">
        <v>107.9</v>
      </c>
      <c r="F37" s="113"/>
      <c r="G37" s="23"/>
      <c r="H37" s="23"/>
      <c r="I37" s="22">
        <f t="shared" si="12"/>
        <v>0</v>
      </c>
      <c r="J37" s="22">
        <f t="shared" si="13"/>
        <v>0</v>
      </c>
      <c r="K37" s="22">
        <f t="shared" si="14"/>
        <v>0</v>
      </c>
      <c r="L37" s="22">
        <f t="shared" si="15"/>
        <v>0</v>
      </c>
      <c r="M37" s="15"/>
    </row>
    <row r="38" spans="1:13" s="10" customFormat="1" ht="30.75" customHeight="1" x14ac:dyDescent="0.25">
      <c r="A38" s="131" t="s">
        <v>64</v>
      </c>
      <c r="B38" s="112" t="s">
        <v>175</v>
      </c>
      <c r="C38" s="120" t="s">
        <v>179</v>
      </c>
      <c r="D38" s="109" t="s">
        <v>146</v>
      </c>
      <c r="E38" s="119">
        <f>E35</f>
        <v>85.7</v>
      </c>
      <c r="F38" s="113"/>
      <c r="G38" s="23"/>
      <c r="H38" s="23"/>
      <c r="I38" s="22">
        <f t="shared" si="12"/>
        <v>0</v>
      </c>
      <c r="J38" s="22">
        <f t="shared" si="13"/>
        <v>0</v>
      </c>
      <c r="K38" s="22">
        <f t="shared" si="14"/>
        <v>0</v>
      </c>
      <c r="L38" s="22">
        <f t="shared" si="15"/>
        <v>0</v>
      </c>
      <c r="M38" s="15"/>
    </row>
    <row r="39" spans="1:13" s="10" customFormat="1" ht="63" customHeight="1" x14ac:dyDescent="0.25">
      <c r="A39" s="131" t="s">
        <v>65</v>
      </c>
      <c r="B39" s="112" t="s">
        <v>175</v>
      </c>
      <c r="C39" s="117" t="s">
        <v>180</v>
      </c>
      <c r="D39" s="109" t="s">
        <v>146</v>
      </c>
      <c r="E39" s="119">
        <f>E34</f>
        <v>85.7</v>
      </c>
      <c r="F39" s="113"/>
      <c r="G39" s="23"/>
      <c r="H39" s="23"/>
      <c r="I39" s="22">
        <f t="shared" si="12"/>
        <v>0</v>
      </c>
      <c r="J39" s="22">
        <f t="shared" si="13"/>
        <v>0</v>
      </c>
      <c r="K39" s="22">
        <f t="shared" si="14"/>
        <v>0</v>
      </c>
      <c r="L39" s="22">
        <f t="shared" si="15"/>
        <v>0</v>
      </c>
      <c r="M39" s="15"/>
    </row>
    <row r="40" spans="1:13" s="10" customFormat="1" ht="38.25" customHeight="1" x14ac:dyDescent="0.25">
      <c r="A40" s="131" t="s">
        <v>66</v>
      </c>
      <c r="B40" s="114" t="s">
        <v>181</v>
      </c>
      <c r="C40" s="117" t="s">
        <v>197</v>
      </c>
      <c r="D40" s="109" t="s">
        <v>146</v>
      </c>
      <c r="E40" s="121">
        <v>155.84</v>
      </c>
      <c r="F40" s="113"/>
      <c r="G40" s="23"/>
      <c r="H40" s="23"/>
      <c r="I40" s="22">
        <f t="shared" si="12"/>
        <v>0</v>
      </c>
      <c r="J40" s="22">
        <f t="shared" si="13"/>
        <v>0</v>
      </c>
      <c r="K40" s="22">
        <f t="shared" si="14"/>
        <v>0</v>
      </c>
      <c r="L40" s="22">
        <f t="shared" si="15"/>
        <v>0</v>
      </c>
      <c r="M40" s="15"/>
    </row>
    <row r="41" spans="1:13" s="10" customFormat="1" ht="37.5" customHeight="1" x14ac:dyDescent="0.25">
      <c r="A41" s="131" t="s">
        <v>67</v>
      </c>
      <c r="B41" s="112" t="s">
        <v>182</v>
      </c>
      <c r="C41" s="107" t="s">
        <v>183</v>
      </c>
      <c r="D41" s="109" t="s">
        <v>146</v>
      </c>
      <c r="E41" s="121">
        <v>155.84</v>
      </c>
      <c r="F41" s="113"/>
      <c r="G41" s="23"/>
      <c r="H41" s="23"/>
      <c r="I41" s="22">
        <f t="shared" si="12"/>
        <v>0</v>
      </c>
      <c r="J41" s="22">
        <f t="shared" si="13"/>
        <v>0</v>
      </c>
      <c r="K41" s="22">
        <f t="shared" si="14"/>
        <v>0</v>
      </c>
      <c r="L41" s="22">
        <f t="shared" si="15"/>
        <v>0</v>
      </c>
      <c r="M41" s="15"/>
    </row>
    <row r="42" spans="1:13" s="10" customFormat="1" ht="39.75" customHeight="1" x14ac:dyDescent="0.25">
      <c r="A42" s="131" t="s">
        <v>68</v>
      </c>
      <c r="B42" s="112" t="s">
        <v>182</v>
      </c>
      <c r="C42" s="107" t="s">
        <v>184</v>
      </c>
      <c r="D42" s="109" t="s">
        <v>146</v>
      </c>
      <c r="E42" s="121">
        <v>88.62</v>
      </c>
      <c r="F42" s="113"/>
      <c r="G42" s="23"/>
      <c r="H42" s="23"/>
      <c r="I42" s="22">
        <f t="shared" si="12"/>
        <v>0</v>
      </c>
      <c r="J42" s="22">
        <f t="shared" si="13"/>
        <v>0</v>
      </c>
      <c r="K42" s="22">
        <f t="shared" si="14"/>
        <v>0</v>
      </c>
      <c r="L42" s="22">
        <f t="shared" si="15"/>
        <v>0</v>
      </c>
      <c r="M42" s="15"/>
    </row>
    <row r="43" spans="1:13" s="10" customFormat="1" ht="48.75" customHeight="1" x14ac:dyDescent="0.25">
      <c r="A43" s="131" t="s">
        <v>69</v>
      </c>
      <c r="B43" s="112" t="s">
        <v>182</v>
      </c>
      <c r="C43" s="107" t="s">
        <v>185</v>
      </c>
      <c r="D43" s="109" t="s">
        <v>146</v>
      </c>
      <c r="E43" s="121">
        <v>24.6</v>
      </c>
      <c r="F43" s="113"/>
      <c r="G43" s="23"/>
      <c r="H43" s="23"/>
      <c r="I43" s="22">
        <f t="shared" si="12"/>
        <v>0</v>
      </c>
      <c r="J43" s="22">
        <f t="shared" si="13"/>
        <v>0</v>
      </c>
      <c r="K43" s="22">
        <f t="shared" si="14"/>
        <v>0</v>
      </c>
      <c r="L43" s="22">
        <f t="shared" si="15"/>
        <v>0</v>
      </c>
      <c r="M43" s="15"/>
    </row>
    <row r="44" spans="1:13" s="10" customFormat="1" ht="25.5" x14ac:dyDescent="0.25">
      <c r="A44" s="131" t="s">
        <v>70</v>
      </c>
      <c r="B44" s="112" t="s">
        <v>186</v>
      </c>
      <c r="C44" s="120" t="s">
        <v>187</v>
      </c>
      <c r="D44" s="109" t="s">
        <v>146</v>
      </c>
      <c r="E44" s="121">
        <v>41.8</v>
      </c>
      <c r="F44" s="113"/>
      <c r="G44" s="23"/>
      <c r="H44" s="23"/>
      <c r="I44" s="22">
        <f t="shared" si="12"/>
        <v>0</v>
      </c>
      <c r="J44" s="22">
        <f t="shared" si="13"/>
        <v>0</v>
      </c>
      <c r="K44" s="22">
        <f t="shared" si="14"/>
        <v>0</v>
      </c>
      <c r="L44" s="22">
        <f t="shared" si="15"/>
        <v>0</v>
      </c>
      <c r="M44" s="15"/>
    </row>
    <row r="45" spans="1:13" s="10" customFormat="1" ht="35.25" customHeight="1" x14ac:dyDescent="0.25">
      <c r="A45" s="131" t="s">
        <v>71</v>
      </c>
      <c r="B45" s="112" t="s">
        <v>188</v>
      </c>
      <c r="C45" s="117" t="s">
        <v>189</v>
      </c>
      <c r="D45" s="109" t="s">
        <v>146</v>
      </c>
      <c r="E45" s="121">
        <v>41.8</v>
      </c>
      <c r="F45" s="113"/>
      <c r="G45" s="23"/>
      <c r="H45" s="23"/>
      <c r="I45" s="22">
        <f t="shared" si="12"/>
        <v>0</v>
      </c>
      <c r="J45" s="22">
        <f t="shared" si="13"/>
        <v>0</v>
      </c>
      <c r="K45" s="22">
        <f t="shared" si="14"/>
        <v>0</v>
      </c>
      <c r="L45" s="22">
        <f t="shared" si="15"/>
        <v>0</v>
      </c>
      <c r="M45" s="15"/>
    </row>
    <row r="46" spans="1:13" s="10" customFormat="1" ht="30.75" customHeight="1" x14ac:dyDescent="0.25">
      <c r="A46" s="131" t="s">
        <v>72</v>
      </c>
      <c r="B46" s="112" t="s">
        <v>190</v>
      </c>
      <c r="C46" s="117" t="s">
        <v>191</v>
      </c>
      <c r="D46" s="109" t="s">
        <v>146</v>
      </c>
      <c r="E46" s="121">
        <v>7.6</v>
      </c>
      <c r="F46" s="113"/>
      <c r="G46" s="23"/>
      <c r="H46" s="23"/>
      <c r="I46" s="22">
        <f t="shared" si="12"/>
        <v>0</v>
      </c>
      <c r="J46" s="22">
        <f t="shared" si="13"/>
        <v>0</v>
      </c>
      <c r="K46" s="22">
        <f t="shared" si="14"/>
        <v>0</v>
      </c>
      <c r="L46" s="22">
        <f t="shared" si="15"/>
        <v>0</v>
      </c>
      <c r="M46" s="15"/>
    </row>
    <row r="47" spans="1:13" s="10" customFormat="1" ht="48.75" customHeight="1" x14ac:dyDescent="0.25">
      <c r="A47" s="131" t="s">
        <v>73</v>
      </c>
      <c r="B47" s="112" t="s">
        <v>190</v>
      </c>
      <c r="C47" s="118" t="s">
        <v>192</v>
      </c>
      <c r="D47" s="109" t="s">
        <v>146</v>
      </c>
      <c r="E47" s="121">
        <v>2.92</v>
      </c>
      <c r="F47" s="113"/>
      <c r="G47" s="23"/>
      <c r="H47" s="23"/>
      <c r="I47" s="22">
        <f t="shared" si="12"/>
        <v>0</v>
      </c>
      <c r="J47" s="22">
        <f t="shared" si="13"/>
        <v>0</v>
      </c>
      <c r="K47" s="22">
        <f t="shared" si="14"/>
        <v>0</v>
      </c>
      <c r="L47" s="22">
        <f t="shared" si="15"/>
        <v>0</v>
      </c>
      <c r="M47" s="15"/>
    </row>
    <row r="48" spans="1:13" s="10" customFormat="1" ht="27" customHeight="1" x14ac:dyDescent="0.25">
      <c r="A48" s="131" t="s">
        <v>74</v>
      </c>
      <c r="B48" s="112" t="s">
        <v>190</v>
      </c>
      <c r="C48" s="120" t="s">
        <v>187</v>
      </c>
      <c r="D48" s="109" t="s">
        <v>146</v>
      </c>
      <c r="E48" s="121">
        <v>5.76</v>
      </c>
      <c r="F48" s="113"/>
      <c r="G48" s="23"/>
      <c r="H48" s="23"/>
      <c r="I48" s="22">
        <f t="shared" si="12"/>
        <v>0</v>
      </c>
      <c r="J48" s="22">
        <f t="shared" si="13"/>
        <v>0</v>
      </c>
      <c r="K48" s="22">
        <f t="shared" si="14"/>
        <v>0</v>
      </c>
      <c r="L48" s="22">
        <f t="shared" si="15"/>
        <v>0</v>
      </c>
      <c r="M48" s="15"/>
    </row>
    <row r="49" spans="1:13" s="10" customFormat="1" ht="40.5" customHeight="1" x14ac:dyDescent="0.25">
      <c r="A49" s="131" t="s">
        <v>75</v>
      </c>
      <c r="B49" s="112" t="s">
        <v>193</v>
      </c>
      <c r="C49" s="122" t="s">
        <v>194</v>
      </c>
      <c r="D49" s="109" t="s">
        <v>164</v>
      </c>
      <c r="E49" s="121">
        <v>22.98</v>
      </c>
      <c r="F49" s="113"/>
      <c r="G49" s="23"/>
      <c r="H49" s="23"/>
      <c r="I49" s="22">
        <f t="shared" si="12"/>
        <v>0</v>
      </c>
      <c r="J49" s="22">
        <f t="shared" si="13"/>
        <v>0</v>
      </c>
      <c r="K49" s="22">
        <f t="shared" si="14"/>
        <v>0</v>
      </c>
      <c r="L49" s="22">
        <f t="shared" si="15"/>
        <v>0</v>
      </c>
      <c r="M49" s="15"/>
    </row>
    <row r="50" spans="1:13" s="10" customFormat="1" ht="63" customHeight="1" x14ac:dyDescent="0.25">
      <c r="A50" s="131" t="s">
        <v>76</v>
      </c>
      <c r="B50" s="123" t="s">
        <v>195</v>
      </c>
      <c r="C50" s="123" t="s">
        <v>196</v>
      </c>
      <c r="D50" s="116" t="s">
        <v>8</v>
      </c>
      <c r="E50" s="121">
        <v>20</v>
      </c>
      <c r="F50" s="113"/>
      <c r="G50" s="23"/>
      <c r="H50" s="23"/>
      <c r="I50" s="22">
        <f t="shared" si="12"/>
        <v>0</v>
      </c>
      <c r="J50" s="22">
        <f t="shared" si="13"/>
        <v>0</v>
      </c>
      <c r="K50" s="22">
        <f t="shared" si="14"/>
        <v>0</v>
      </c>
      <c r="L50" s="22">
        <f t="shared" si="15"/>
        <v>0</v>
      </c>
      <c r="M50" s="15"/>
    </row>
    <row r="51" spans="1:13" s="10" customFormat="1" ht="27.75" customHeight="1" x14ac:dyDescent="0.25">
      <c r="A51" s="100" t="s">
        <v>199</v>
      </c>
      <c r="B51" s="101"/>
      <c r="C51" s="101"/>
      <c r="D51" s="101"/>
      <c r="E51" s="101"/>
      <c r="F51" s="101"/>
      <c r="G51" s="85"/>
      <c r="H51" s="86"/>
      <c r="I51" s="86"/>
      <c r="J51" s="86"/>
      <c r="K51" s="86"/>
      <c r="L51" s="86"/>
      <c r="M51" s="88"/>
    </row>
    <row r="52" spans="1:13" s="10" customFormat="1" ht="27.75" customHeight="1" x14ac:dyDescent="0.25">
      <c r="A52" s="131" t="s">
        <v>77</v>
      </c>
      <c r="B52" s="114" t="s">
        <v>200</v>
      </c>
      <c r="C52" s="114" t="s">
        <v>201</v>
      </c>
      <c r="D52" s="109" t="s">
        <v>202</v>
      </c>
      <c r="E52" s="124">
        <v>167.60000000000002</v>
      </c>
      <c r="F52" s="79"/>
      <c r="G52" s="138"/>
      <c r="H52" s="138"/>
      <c r="I52" s="22">
        <f t="shared" si="12"/>
        <v>0</v>
      </c>
      <c r="J52" s="22">
        <f t="shared" si="13"/>
        <v>0</v>
      </c>
      <c r="K52" s="22">
        <f t="shared" si="14"/>
        <v>0</v>
      </c>
      <c r="L52" s="22">
        <f t="shared" si="15"/>
        <v>0</v>
      </c>
      <c r="M52" s="89"/>
    </row>
    <row r="53" spans="1:13" s="10" customFormat="1" ht="27.75" customHeight="1" x14ac:dyDescent="0.25">
      <c r="A53" s="131" t="s">
        <v>78</v>
      </c>
      <c r="B53" s="114" t="s">
        <v>200</v>
      </c>
      <c r="C53" s="114" t="s">
        <v>203</v>
      </c>
      <c r="D53" s="109" t="s">
        <v>202</v>
      </c>
      <c r="E53" s="124">
        <v>70.2</v>
      </c>
      <c r="F53" s="79"/>
      <c r="G53" s="138"/>
      <c r="H53" s="138"/>
      <c r="I53" s="22">
        <f t="shared" si="12"/>
        <v>0</v>
      </c>
      <c r="J53" s="22">
        <f t="shared" si="13"/>
        <v>0</v>
      </c>
      <c r="K53" s="22">
        <f t="shared" si="14"/>
        <v>0</v>
      </c>
      <c r="L53" s="22">
        <f t="shared" si="15"/>
        <v>0</v>
      </c>
      <c r="M53" s="89"/>
    </row>
    <row r="54" spans="1:13" s="10" customFormat="1" ht="27.75" customHeight="1" x14ac:dyDescent="0.25">
      <c r="A54" s="131" t="s">
        <v>79</v>
      </c>
      <c r="B54" s="114" t="s">
        <v>200</v>
      </c>
      <c r="C54" s="114" t="s">
        <v>204</v>
      </c>
      <c r="D54" s="109" t="s">
        <v>202</v>
      </c>
      <c r="E54" s="124">
        <v>68.16</v>
      </c>
      <c r="F54" s="79"/>
      <c r="G54" s="138"/>
      <c r="H54" s="138"/>
      <c r="I54" s="22">
        <f t="shared" si="12"/>
        <v>0</v>
      </c>
      <c r="J54" s="22">
        <f t="shared" si="13"/>
        <v>0</v>
      </c>
      <c r="K54" s="22">
        <f t="shared" si="14"/>
        <v>0</v>
      </c>
      <c r="L54" s="22">
        <f t="shared" si="15"/>
        <v>0</v>
      </c>
      <c r="M54" s="89"/>
    </row>
    <row r="55" spans="1:13" s="10" customFormat="1" ht="27.75" customHeight="1" x14ac:dyDescent="0.25">
      <c r="A55" s="131" t="s">
        <v>80</v>
      </c>
      <c r="B55" s="114" t="s">
        <v>200</v>
      </c>
      <c r="C55" s="114" t="s">
        <v>205</v>
      </c>
      <c r="D55" s="109" t="s">
        <v>202</v>
      </c>
      <c r="E55" s="124">
        <v>116.04</v>
      </c>
      <c r="F55" s="79"/>
      <c r="G55" s="138"/>
      <c r="H55" s="138"/>
      <c r="I55" s="22">
        <f t="shared" si="12"/>
        <v>0</v>
      </c>
      <c r="J55" s="22">
        <f t="shared" si="13"/>
        <v>0</v>
      </c>
      <c r="K55" s="22">
        <f t="shared" si="14"/>
        <v>0</v>
      </c>
      <c r="L55" s="22">
        <f t="shared" si="15"/>
        <v>0</v>
      </c>
      <c r="M55" s="89"/>
    </row>
    <row r="56" spans="1:13" s="10" customFormat="1" ht="27.75" customHeight="1" x14ac:dyDescent="0.25">
      <c r="A56" s="131" t="s">
        <v>81</v>
      </c>
      <c r="B56" s="114" t="s">
        <v>200</v>
      </c>
      <c r="C56" s="114" t="s">
        <v>206</v>
      </c>
      <c r="D56" s="109" t="s">
        <v>202</v>
      </c>
      <c r="E56" s="124">
        <v>56.1</v>
      </c>
      <c r="F56" s="79"/>
      <c r="G56" s="138"/>
      <c r="H56" s="138"/>
      <c r="I56" s="22">
        <f t="shared" si="12"/>
        <v>0</v>
      </c>
      <c r="J56" s="22">
        <f t="shared" si="13"/>
        <v>0</v>
      </c>
      <c r="K56" s="22">
        <f t="shared" si="14"/>
        <v>0</v>
      </c>
      <c r="L56" s="22">
        <f t="shared" si="15"/>
        <v>0</v>
      </c>
      <c r="M56" s="89"/>
    </row>
    <row r="57" spans="1:13" s="10" customFormat="1" ht="27.75" customHeight="1" x14ac:dyDescent="0.25">
      <c r="A57" s="131" t="s">
        <v>82</v>
      </c>
      <c r="B57" s="114" t="s">
        <v>200</v>
      </c>
      <c r="C57" s="114" t="s">
        <v>207</v>
      </c>
      <c r="D57" s="109" t="s">
        <v>202</v>
      </c>
      <c r="E57" s="124">
        <v>72</v>
      </c>
      <c r="F57" s="79"/>
      <c r="G57" s="138"/>
      <c r="H57" s="138"/>
      <c r="I57" s="22">
        <f t="shared" si="12"/>
        <v>0</v>
      </c>
      <c r="J57" s="22">
        <f t="shared" si="13"/>
        <v>0</v>
      </c>
      <c r="K57" s="22">
        <f t="shared" si="14"/>
        <v>0</v>
      </c>
      <c r="L57" s="22">
        <f t="shared" si="15"/>
        <v>0</v>
      </c>
      <c r="M57" s="89"/>
    </row>
    <row r="58" spans="1:13" s="10" customFormat="1" ht="27.75" customHeight="1" x14ac:dyDescent="0.25">
      <c r="A58" s="131" t="s">
        <v>83</v>
      </c>
      <c r="B58" s="114" t="s">
        <v>200</v>
      </c>
      <c r="C58" s="114" t="s">
        <v>208</v>
      </c>
      <c r="D58" s="109" t="s">
        <v>202</v>
      </c>
      <c r="E58" s="124">
        <v>51.8</v>
      </c>
      <c r="F58" s="79"/>
      <c r="G58" s="138"/>
      <c r="H58" s="138"/>
      <c r="I58" s="22">
        <f t="shared" si="12"/>
        <v>0</v>
      </c>
      <c r="J58" s="22">
        <f t="shared" si="13"/>
        <v>0</v>
      </c>
      <c r="K58" s="22">
        <f t="shared" si="14"/>
        <v>0</v>
      </c>
      <c r="L58" s="22">
        <f t="shared" si="15"/>
        <v>0</v>
      </c>
      <c r="M58" s="89"/>
    </row>
    <row r="59" spans="1:13" s="10" customFormat="1" ht="27.75" customHeight="1" x14ac:dyDescent="0.25">
      <c r="A59" s="131" t="s">
        <v>84</v>
      </c>
      <c r="B59" s="114" t="s">
        <v>200</v>
      </c>
      <c r="C59" s="114" t="s">
        <v>209</v>
      </c>
      <c r="D59" s="109" t="s">
        <v>202</v>
      </c>
      <c r="E59" s="124">
        <v>42.24</v>
      </c>
      <c r="F59" s="79"/>
      <c r="G59" s="138"/>
      <c r="H59" s="138"/>
      <c r="I59" s="22">
        <f t="shared" si="12"/>
        <v>0</v>
      </c>
      <c r="J59" s="22">
        <f t="shared" si="13"/>
        <v>0</v>
      </c>
      <c r="K59" s="22">
        <f t="shared" si="14"/>
        <v>0</v>
      </c>
      <c r="L59" s="22">
        <f t="shared" si="15"/>
        <v>0</v>
      </c>
      <c r="M59" s="89"/>
    </row>
    <row r="60" spans="1:13" s="10" customFormat="1" ht="27.75" customHeight="1" x14ac:dyDescent="0.25">
      <c r="A60" s="131" t="s">
        <v>85</v>
      </c>
      <c r="B60" s="114" t="s">
        <v>200</v>
      </c>
      <c r="C60" s="114" t="s">
        <v>210</v>
      </c>
      <c r="D60" s="109" t="s">
        <v>202</v>
      </c>
      <c r="E60" s="124">
        <v>54.28</v>
      </c>
      <c r="F60" s="79"/>
      <c r="G60" s="138"/>
      <c r="H60" s="138"/>
      <c r="I60" s="22">
        <f t="shared" si="12"/>
        <v>0</v>
      </c>
      <c r="J60" s="22">
        <f t="shared" si="13"/>
        <v>0</v>
      </c>
      <c r="K60" s="22">
        <f t="shared" si="14"/>
        <v>0</v>
      </c>
      <c r="L60" s="22">
        <f t="shared" si="15"/>
        <v>0</v>
      </c>
      <c r="M60" s="89"/>
    </row>
    <row r="61" spans="1:13" s="10" customFormat="1" ht="27.75" customHeight="1" x14ac:dyDescent="0.25">
      <c r="A61" s="131" t="s">
        <v>86</v>
      </c>
      <c r="B61" s="114" t="s">
        <v>200</v>
      </c>
      <c r="C61" s="114" t="s">
        <v>211</v>
      </c>
      <c r="D61" s="109" t="s">
        <v>202</v>
      </c>
      <c r="E61" s="124">
        <v>124.64</v>
      </c>
      <c r="F61" s="79"/>
      <c r="G61" s="138"/>
      <c r="H61" s="138"/>
      <c r="I61" s="22">
        <f t="shared" si="12"/>
        <v>0</v>
      </c>
      <c r="J61" s="22">
        <f t="shared" si="13"/>
        <v>0</v>
      </c>
      <c r="K61" s="22">
        <f t="shared" si="14"/>
        <v>0</v>
      </c>
      <c r="L61" s="22">
        <f t="shared" si="15"/>
        <v>0</v>
      </c>
      <c r="M61" s="89"/>
    </row>
    <row r="62" spans="1:13" s="10" customFormat="1" ht="27.75" customHeight="1" x14ac:dyDescent="0.25">
      <c r="A62" s="131" t="s">
        <v>87</v>
      </c>
      <c r="B62" s="114" t="s">
        <v>200</v>
      </c>
      <c r="C62" s="114" t="s">
        <v>212</v>
      </c>
      <c r="D62" s="109" t="s">
        <v>202</v>
      </c>
      <c r="E62" s="124">
        <v>27.48</v>
      </c>
      <c r="F62" s="79"/>
      <c r="G62" s="138"/>
      <c r="H62" s="138"/>
      <c r="I62" s="22">
        <f t="shared" si="12"/>
        <v>0</v>
      </c>
      <c r="J62" s="22">
        <f t="shared" si="13"/>
        <v>0</v>
      </c>
      <c r="K62" s="22">
        <f t="shared" si="14"/>
        <v>0</v>
      </c>
      <c r="L62" s="22">
        <f t="shared" si="15"/>
        <v>0</v>
      </c>
      <c r="M62" s="89"/>
    </row>
    <row r="63" spans="1:13" s="10" customFormat="1" ht="27.75" customHeight="1" x14ac:dyDescent="0.25">
      <c r="A63" s="131" t="s">
        <v>88</v>
      </c>
      <c r="B63" s="114" t="s">
        <v>200</v>
      </c>
      <c r="C63" s="114" t="s">
        <v>213</v>
      </c>
      <c r="D63" s="109" t="s">
        <v>202</v>
      </c>
      <c r="E63" s="124">
        <v>11.39</v>
      </c>
      <c r="F63" s="79"/>
      <c r="G63" s="138"/>
      <c r="H63" s="138"/>
      <c r="I63" s="22">
        <f t="shared" si="12"/>
        <v>0</v>
      </c>
      <c r="J63" s="22">
        <f t="shared" si="13"/>
        <v>0</v>
      </c>
      <c r="K63" s="22">
        <f t="shared" si="14"/>
        <v>0</v>
      </c>
      <c r="L63" s="22">
        <f t="shared" si="15"/>
        <v>0</v>
      </c>
      <c r="M63" s="89"/>
    </row>
    <row r="64" spans="1:13" s="10" customFormat="1" ht="27.75" customHeight="1" x14ac:dyDescent="0.25">
      <c r="A64" s="131" t="s">
        <v>89</v>
      </c>
      <c r="B64" s="114" t="s">
        <v>200</v>
      </c>
      <c r="C64" s="114" t="s">
        <v>214</v>
      </c>
      <c r="D64" s="109" t="s">
        <v>202</v>
      </c>
      <c r="E64" s="124">
        <v>34.950000000000003</v>
      </c>
      <c r="F64" s="79"/>
      <c r="G64" s="138"/>
      <c r="H64" s="138"/>
      <c r="I64" s="22">
        <f t="shared" si="12"/>
        <v>0</v>
      </c>
      <c r="J64" s="22">
        <f t="shared" si="13"/>
        <v>0</v>
      </c>
      <c r="K64" s="22">
        <f t="shared" si="14"/>
        <v>0</v>
      </c>
      <c r="L64" s="22">
        <f t="shared" si="15"/>
        <v>0</v>
      </c>
      <c r="M64" s="89"/>
    </row>
    <row r="65" spans="1:13" s="10" customFormat="1" ht="27.75" customHeight="1" x14ac:dyDescent="0.25">
      <c r="A65" s="131" t="s">
        <v>90</v>
      </c>
      <c r="B65" s="114" t="s">
        <v>200</v>
      </c>
      <c r="C65" s="114" t="s">
        <v>215</v>
      </c>
      <c r="D65" s="109" t="s">
        <v>202</v>
      </c>
      <c r="E65" s="124">
        <v>89.01</v>
      </c>
      <c r="F65" s="78"/>
      <c r="G65" s="139"/>
      <c r="H65" s="139"/>
      <c r="I65" s="22">
        <f t="shared" si="12"/>
        <v>0</v>
      </c>
      <c r="J65" s="22">
        <f t="shared" si="13"/>
        <v>0</v>
      </c>
      <c r="K65" s="22">
        <f t="shared" si="14"/>
        <v>0</v>
      </c>
      <c r="L65" s="22">
        <f t="shared" si="15"/>
        <v>0</v>
      </c>
      <c r="M65" s="90"/>
    </row>
    <row r="66" spans="1:13" s="10" customFormat="1" ht="27.75" customHeight="1" x14ac:dyDescent="0.25">
      <c r="A66" s="104" t="s">
        <v>131</v>
      </c>
      <c r="B66" s="105"/>
      <c r="C66" s="105"/>
      <c r="D66" s="105"/>
      <c r="E66" s="105"/>
      <c r="F66" s="105"/>
      <c r="G66" s="85"/>
      <c r="H66" s="86"/>
      <c r="I66" s="86"/>
      <c r="J66" s="86"/>
      <c r="K66" s="86"/>
      <c r="L66" s="86"/>
      <c r="M66" s="88"/>
    </row>
    <row r="67" spans="1:13" s="10" customFormat="1" ht="49.5" customHeight="1" x14ac:dyDescent="0.25">
      <c r="A67" s="131" t="s">
        <v>91</v>
      </c>
      <c r="B67" s="123" t="s">
        <v>216</v>
      </c>
      <c r="C67" s="123" t="s">
        <v>217</v>
      </c>
      <c r="D67" s="116" t="s">
        <v>8</v>
      </c>
      <c r="E67" s="121">
        <v>12</v>
      </c>
      <c r="F67" s="78"/>
      <c r="G67" s="140"/>
      <c r="H67" s="140"/>
      <c r="I67" s="22">
        <f t="shared" si="12"/>
        <v>0</v>
      </c>
      <c r="J67" s="22">
        <f t="shared" si="13"/>
        <v>0</v>
      </c>
      <c r="K67" s="22">
        <f t="shared" si="14"/>
        <v>0</v>
      </c>
      <c r="L67" s="22">
        <f t="shared" si="15"/>
        <v>0</v>
      </c>
      <c r="M67" s="91"/>
    </row>
    <row r="68" spans="1:13" s="10" customFormat="1" ht="63.75" customHeight="1" x14ac:dyDescent="0.25">
      <c r="A68" s="131" t="s">
        <v>92</v>
      </c>
      <c r="B68" s="123" t="s">
        <v>218</v>
      </c>
      <c r="C68" s="123" t="s">
        <v>196</v>
      </c>
      <c r="D68" s="116" t="s">
        <v>8</v>
      </c>
      <c r="E68" s="121">
        <v>12</v>
      </c>
      <c r="F68" s="78"/>
      <c r="G68" s="140"/>
      <c r="H68" s="140"/>
      <c r="I68" s="22">
        <f t="shared" si="12"/>
        <v>0</v>
      </c>
      <c r="J68" s="22">
        <f t="shared" si="13"/>
        <v>0</v>
      </c>
      <c r="K68" s="22">
        <f t="shared" si="14"/>
        <v>0</v>
      </c>
      <c r="L68" s="22">
        <f t="shared" si="15"/>
        <v>0</v>
      </c>
      <c r="M68" s="91"/>
    </row>
    <row r="69" spans="1:13" s="10" customFormat="1" ht="27.75" customHeight="1" x14ac:dyDescent="0.25">
      <c r="A69" s="102" t="s">
        <v>132</v>
      </c>
      <c r="B69" s="103"/>
      <c r="C69" s="103"/>
      <c r="D69" s="103"/>
      <c r="E69" s="103"/>
      <c r="F69" s="103"/>
      <c r="G69" s="85"/>
      <c r="H69" s="86"/>
      <c r="I69" s="86"/>
      <c r="J69" s="86"/>
      <c r="K69" s="86"/>
      <c r="L69" s="86"/>
      <c r="M69" s="88"/>
    </row>
    <row r="70" spans="1:13" s="87" customFormat="1" ht="27.75" customHeight="1" x14ac:dyDescent="0.25">
      <c r="A70" s="131" t="s">
        <v>93</v>
      </c>
      <c r="B70" s="123" t="s">
        <v>219</v>
      </c>
      <c r="C70" s="108" t="s">
        <v>220</v>
      </c>
      <c r="D70" s="109" t="s">
        <v>146</v>
      </c>
      <c r="E70" s="119">
        <v>4.32</v>
      </c>
      <c r="F70" s="78"/>
      <c r="G70" s="140"/>
      <c r="H70" s="140"/>
      <c r="I70" s="22">
        <f t="shared" si="12"/>
        <v>0</v>
      </c>
      <c r="J70" s="22">
        <f t="shared" si="13"/>
        <v>0</v>
      </c>
      <c r="K70" s="22">
        <f t="shared" si="14"/>
        <v>0</v>
      </c>
      <c r="L70" s="22">
        <f t="shared" si="15"/>
        <v>0</v>
      </c>
      <c r="M70" s="91"/>
    </row>
    <row r="71" spans="1:13" s="87" customFormat="1" ht="36" customHeight="1" x14ac:dyDescent="0.25">
      <c r="A71" s="131" t="s">
        <v>94</v>
      </c>
      <c r="B71" s="123" t="s">
        <v>219</v>
      </c>
      <c r="C71" s="108" t="s">
        <v>221</v>
      </c>
      <c r="D71" s="109" t="s">
        <v>146</v>
      </c>
      <c r="E71" s="119">
        <v>11.6</v>
      </c>
      <c r="F71" s="78"/>
      <c r="G71" s="140"/>
      <c r="H71" s="140"/>
      <c r="I71" s="22">
        <f t="shared" si="12"/>
        <v>0</v>
      </c>
      <c r="J71" s="22">
        <f t="shared" si="13"/>
        <v>0</v>
      </c>
      <c r="K71" s="22">
        <f t="shared" si="14"/>
        <v>0</v>
      </c>
      <c r="L71" s="22">
        <f t="shared" si="15"/>
        <v>0</v>
      </c>
      <c r="M71" s="91"/>
    </row>
    <row r="72" spans="1:13" s="87" customFormat="1" ht="38.25" customHeight="1" x14ac:dyDescent="0.25">
      <c r="A72" s="131" t="s">
        <v>95</v>
      </c>
      <c r="B72" s="123" t="s">
        <v>219</v>
      </c>
      <c r="C72" s="107" t="s">
        <v>222</v>
      </c>
      <c r="D72" s="109" t="s">
        <v>146</v>
      </c>
      <c r="E72" s="119">
        <v>5.05</v>
      </c>
      <c r="F72" s="78"/>
      <c r="G72" s="140"/>
      <c r="H72" s="140"/>
      <c r="I72" s="22">
        <f t="shared" si="12"/>
        <v>0</v>
      </c>
      <c r="J72" s="22">
        <f t="shared" si="13"/>
        <v>0</v>
      </c>
      <c r="K72" s="22">
        <f t="shared" si="14"/>
        <v>0</v>
      </c>
      <c r="L72" s="22">
        <f t="shared" si="15"/>
        <v>0</v>
      </c>
      <c r="M72" s="91"/>
    </row>
    <row r="73" spans="1:13" s="87" customFormat="1" ht="27.75" customHeight="1" x14ac:dyDescent="0.25">
      <c r="A73" s="131" t="s">
        <v>96</v>
      </c>
      <c r="B73" s="123" t="s">
        <v>223</v>
      </c>
      <c r="C73" s="107" t="s">
        <v>224</v>
      </c>
      <c r="D73" s="109" t="s">
        <v>146</v>
      </c>
      <c r="E73" s="119">
        <v>2.4</v>
      </c>
      <c r="F73" s="78"/>
      <c r="G73" s="140"/>
      <c r="H73" s="140"/>
      <c r="I73" s="22">
        <f t="shared" si="12"/>
        <v>0</v>
      </c>
      <c r="J73" s="22">
        <f t="shared" si="13"/>
        <v>0</v>
      </c>
      <c r="K73" s="22">
        <f t="shared" si="14"/>
        <v>0</v>
      </c>
      <c r="L73" s="22">
        <f t="shared" si="15"/>
        <v>0</v>
      </c>
      <c r="M73" s="91"/>
    </row>
    <row r="74" spans="1:13" s="87" customFormat="1" ht="36" customHeight="1" x14ac:dyDescent="0.25">
      <c r="A74" s="131" t="s">
        <v>97</v>
      </c>
      <c r="B74" s="112" t="s">
        <v>225</v>
      </c>
      <c r="C74" s="107" t="s">
        <v>226</v>
      </c>
      <c r="D74" s="116" t="s">
        <v>157</v>
      </c>
      <c r="E74" s="121">
        <v>161.5</v>
      </c>
      <c r="F74" s="78"/>
      <c r="G74" s="140"/>
      <c r="H74" s="140"/>
      <c r="I74" s="22">
        <f t="shared" si="12"/>
        <v>0</v>
      </c>
      <c r="J74" s="22">
        <f t="shared" si="13"/>
        <v>0</v>
      </c>
      <c r="K74" s="22">
        <f t="shared" si="14"/>
        <v>0</v>
      </c>
      <c r="L74" s="22">
        <f t="shared" si="15"/>
        <v>0</v>
      </c>
      <c r="M74" s="91"/>
    </row>
    <row r="75" spans="1:13" s="87" customFormat="1" ht="38.25" customHeight="1" x14ac:dyDescent="0.25">
      <c r="A75" s="131" t="s">
        <v>98</v>
      </c>
      <c r="B75" s="112" t="s">
        <v>225</v>
      </c>
      <c r="C75" s="107" t="s">
        <v>227</v>
      </c>
      <c r="D75" s="116" t="s">
        <v>157</v>
      </c>
      <c r="E75" s="110">
        <v>661.2</v>
      </c>
      <c r="F75" s="78"/>
      <c r="G75" s="140"/>
      <c r="H75" s="140"/>
      <c r="I75" s="22">
        <f t="shared" si="12"/>
        <v>0</v>
      </c>
      <c r="J75" s="22">
        <f t="shared" si="13"/>
        <v>0</v>
      </c>
      <c r="K75" s="22">
        <f t="shared" si="14"/>
        <v>0</v>
      </c>
      <c r="L75" s="22">
        <f t="shared" si="15"/>
        <v>0</v>
      </c>
      <c r="M75" s="91"/>
    </row>
    <row r="76" spans="1:13" s="87" customFormat="1" ht="52.5" customHeight="1" x14ac:dyDescent="0.25">
      <c r="A76" s="131" t="s">
        <v>99</v>
      </c>
      <c r="B76" s="112" t="s">
        <v>225</v>
      </c>
      <c r="C76" s="107" t="s">
        <v>238</v>
      </c>
      <c r="D76" s="109" t="s">
        <v>198</v>
      </c>
      <c r="E76" s="110">
        <v>2.25</v>
      </c>
      <c r="F76" s="78"/>
      <c r="G76" s="140"/>
      <c r="H76" s="140"/>
      <c r="I76" s="22">
        <f t="shared" si="12"/>
        <v>0</v>
      </c>
      <c r="J76" s="22">
        <f t="shared" si="13"/>
        <v>0</v>
      </c>
      <c r="K76" s="22">
        <f t="shared" si="14"/>
        <v>0</v>
      </c>
      <c r="L76" s="22">
        <f t="shared" si="15"/>
        <v>0</v>
      </c>
      <c r="M76" s="91"/>
    </row>
    <row r="77" spans="1:13" s="87" customFormat="1" ht="57.75" customHeight="1" x14ac:dyDescent="0.25">
      <c r="A77" s="131" t="s">
        <v>100</v>
      </c>
      <c r="B77" s="114" t="s">
        <v>225</v>
      </c>
      <c r="C77" s="107" t="s">
        <v>228</v>
      </c>
      <c r="D77" s="109" t="s">
        <v>198</v>
      </c>
      <c r="E77" s="110">
        <v>4.6500000000000004</v>
      </c>
      <c r="F77" s="78"/>
      <c r="G77" s="140"/>
      <c r="H77" s="140"/>
      <c r="I77" s="22">
        <f t="shared" si="12"/>
        <v>0</v>
      </c>
      <c r="J77" s="22">
        <f t="shared" si="13"/>
        <v>0</v>
      </c>
      <c r="K77" s="22">
        <f t="shared" si="14"/>
        <v>0</v>
      </c>
      <c r="L77" s="22">
        <f t="shared" si="15"/>
        <v>0</v>
      </c>
      <c r="M77" s="91"/>
    </row>
    <row r="78" spans="1:13" s="87" customFormat="1" ht="42" customHeight="1" x14ac:dyDescent="0.25">
      <c r="A78" s="131" t="s">
        <v>101</v>
      </c>
      <c r="B78" s="114" t="s">
        <v>229</v>
      </c>
      <c r="C78" s="107" t="s">
        <v>230</v>
      </c>
      <c r="D78" s="109" t="s">
        <v>231</v>
      </c>
      <c r="E78" s="110">
        <v>295.72000000000003</v>
      </c>
      <c r="F78" s="78"/>
      <c r="G78" s="140"/>
      <c r="H78" s="140"/>
      <c r="I78" s="22">
        <f t="shared" si="12"/>
        <v>0</v>
      </c>
      <c r="J78" s="22">
        <f t="shared" si="13"/>
        <v>0</v>
      </c>
      <c r="K78" s="22">
        <f t="shared" si="14"/>
        <v>0</v>
      </c>
      <c r="L78" s="22">
        <f t="shared" si="15"/>
        <v>0</v>
      </c>
      <c r="M78" s="91"/>
    </row>
    <row r="79" spans="1:13" s="87" customFormat="1" ht="27.75" customHeight="1" x14ac:dyDescent="0.25">
      <c r="A79" s="131" t="s">
        <v>102</v>
      </c>
      <c r="B79" s="134" t="s">
        <v>232</v>
      </c>
      <c r="C79" s="107" t="s">
        <v>233</v>
      </c>
      <c r="D79" s="109" t="s">
        <v>231</v>
      </c>
      <c r="E79" s="110">
        <v>303.93</v>
      </c>
      <c r="F79" s="78"/>
      <c r="G79" s="140"/>
      <c r="H79" s="140"/>
      <c r="I79" s="22">
        <f t="shared" si="12"/>
        <v>0</v>
      </c>
      <c r="J79" s="22">
        <f t="shared" si="13"/>
        <v>0</v>
      </c>
      <c r="K79" s="22">
        <f t="shared" si="14"/>
        <v>0</v>
      </c>
      <c r="L79" s="22">
        <f t="shared" si="15"/>
        <v>0</v>
      </c>
      <c r="M79" s="91"/>
    </row>
    <row r="80" spans="1:13" s="87" customFormat="1" ht="41.25" customHeight="1" x14ac:dyDescent="0.25">
      <c r="A80" s="131" t="s">
        <v>103</v>
      </c>
      <c r="B80" s="134" t="s">
        <v>234</v>
      </c>
      <c r="C80" s="108" t="s">
        <v>235</v>
      </c>
      <c r="D80" s="109" t="s">
        <v>231</v>
      </c>
      <c r="E80" s="110">
        <v>138.5</v>
      </c>
      <c r="F80" s="78"/>
      <c r="G80" s="140"/>
      <c r="H80" s="140"/>
      <c r="I80" s="22">
        <f t="shared" si="12"/>
        <v>0</v>
      </c>
      <c r="J80" s="22">
        <f t="shared" si="13"/>
        <v>0</v>
      </c>
      <c r="K80" s="22">
        <f t="shared" si="14"/>
        <v>0</v>
      </c>
      <c r="L80" s="22">
        <f t="shared" si="15"/>
        <v>0</v>
      </c>
      <c r="M80" s="91"/>
    </row>
    <row r="81" spans="1:16" s="87" customFormat="1" ht="33.75" customHeight="1" x14ac:dyDescent="0.25">
      <c r="A81" s="131" t="s">
        <v>104</v>
      </c>
      <c r="B81" s="134" t="s">
        <v>236</v>
      </c>
      <c r="C81" s="108" t="s">
        <v>162</v>
      </c>
      <c r="D81" s="109" t="s">
        <v>231</v>
      </c>
      <c r="E81" s="110">
        <v>99.54</v>
      </c>
      <c r="F81" s="78"/>
      <c r="G81" s="140"/>
      <c r="H81" s="140"/>
      <c r="I81" s="22">
        <f t="shared" si="12"/>
        <v>0</v>
      </c>
      <c r="J81" s="22">
        <f t="shared" si="13"/>
        <v>0</v>
      </c>
      <c r="K81" s="22">
        <f t="shared" si="14"/>
        <v>0</v>
      </c>
      <c r="L81" s="22">
        <f t="shared" si="15"/>
        <v>0</v>
      </c>
      <c r="M81" s="91"/>
    </row>
    <row r="82" spans="1:16" s="87" customFormat="1" ht="34.5" customHeight="1" x14ac:dyDescent="0.25">
      <c r="A82" s="131" t="s">
        <v>105</v>
      </c>
      <c r="B82" s="114" t="s">
        <v>237</v>
      </c>
      <c r="C82" s="115" t="s">
        <v>156</v>
      </c>
      <c r="D82" s="109" t="s">
        <v>231</v>
      </c>
      <c r="E82" s="110">
        <f>12*4.4</f>
        <v>52.800000000000004</v>
      </c>
      <c r="F82" s="78"/>
      <c r="G82" s="140"/>
      <c r="H82" s="140"/>
      <c r="I82" s="22">
        <f t="shared" si="12"/>
        <v>0</v>
      </c>
      <c r="J82" s="22">
        <f t="shared" si="13"/>
        <v>0</v>
      </c>
      <c r="K82" s="22">
        <f t="shared" si="14"/>
        <v>0</v>
      </c>
      <c r="L82" s="22">
        <f t="shared" si="15"/>
        <v>0</v>
      </c>
      <c r="M82" s="91"/>
    </row>
    <row r="83" spans="1:16" s="10" customFormat="1" ht="27.75" customHeight="1" x14ac:dyDescent="0.25">
      <c r="A83" s="100" t="s">
        <v>133</v>
      </c>
      <c r="B83" s="101"/>
      <c r="C83" s="101"/>
      <c r="D83" s="101"/>
      <c r="E83" s="101"/>
      <c r="F83" s="106"/>
      <c r="G83" s="85"/>
      <c r="H83" s="86"/>
      <c r="I83" s="86"/>
      <c r="J83" s="86"/>
      <c r="K83" s="86"/>
      <c r="L83" s="86"/>
      <c r="M83" s="88"/>
    </row>
    <row r="84" spans="1:16" s="10" customFormat="1" ht="27.75" customHeight="1" x14ac:dyDescent="0.25">
      <c r="A84" s="131" t="s">
        <v>106</v>
      </c>
      <c r="B84" s="117" t="s">
        <v>239</v>
      </c>
      <c r="C84" s="117" t="s">
        <v>240</v>
      </c>
      <c r="D84" s="109" t="s">
        <v>146</v>
      </c>
      <c r="E84" s="111">
        <v>0.6</v>
      </c>
      <c r="F84" s="78"/>
      <c r="G84" s="140"/>
      <c r="H84" s="140"/>
      <c r="I84" s="22">
        <f t="shared" si="12"/>
        <v>0</v>
      </c>
      <c r="J84" s="22">
        <f t="shared" si="13"/>
        <v>0</v>
      </c>
      <c r="K84" s="22">
        <f t="shared" si="14"/>
        <v>0</v>
      </c>
      <c r="L84" s="22">
        <f t="shared" si="15"/>
        <v>0</v>
      </c>
      <c r="M84" s="91"/>
    </row>
    <row r="85" spans="1:16" s="10" customFormat="1" ht="42" customHeight="1" x14ac:dyDescent="0.25">
      <c r="A85" s="131" t="s">
        <v>107</v>
      </c>
      <c r="B85" s="117" t="s">
        <v>239</v>
      </c>
      <c r="C85" s="117" t="s">
        <v>253</v>
      </c>
      <c r="D85" s="109" t="s">
        <v>146</v>
      </c>
      <c r="E85" s="111">
        <v>0.3</v>
      </c>
      <c r="F85" s="78"/>
      <c r="G85" s="140"/>
      <c r="H85" s="140"/>
      <c r="I85" s="22">
        <f t="shared" si="12"/>
        <v>0</v>
      </c>
      <c r="J85" s="22">
        <f t="shared" si="13"/>
        <v>0</v>
      </c>
      <c r="K85" s="22">
        <f t="shared" si="14"/>
        <v>0</v>
      </c>
      <c r="L85" s="22">
        <f t="shared" si="15"/>
        <v>0</v>
      </c>
      <c r="M85" s="91"/>
    </row>
    <row r="86" spans="1:16" s="10" customFormat="1" ht="27.75" customHeight="1" x14ac:dyDescent="0.25">
      <c r="A86" s="131" t="s">
        <v>108</v>
      </c>
      <c r="B86" s="107" t="s">
        <v>241</v>
      </c>
      <c r="C86" s="115" t="s">
        <v>242</v>
      </c>
      <c r="D86" s="109" t="s">
        <v>8</v>
      </c>
      <c r="E86" s="121">
        <v>2</v>
      </c>
      <c r="F86" s="78"/>
      <c r="G86" s="140"/>
      <c r="H86" s="140"/>
      <c r="I86" s="22">
        <f t="shared" si="12"/>
        <v>0</v>
      </c>
      <c r="J86" s="22">
        <f t="shared" si="13"/>
        <v>0</v>
      </c>
      <c r="K86" s="22">
        <f t="shared" si="14"/>
        <v>0</v>
      </c>
      <c r="L86" s="22">
        <f t="shared" si="15"/>
        <v>0</v>
      </c>
      <c r="M86" s="91"/>
    </row>
    <row r="87" spans="1:16" s="10" customFormat="1" ht="27.75" customHeight="1" x14ac:dyDescent="0.25">
      <c r="A87" s="131" t="s">
        <v>109</v>
      </c>
      <c r="B87" s="107" t="s">
        <v>243</v>
      </c>
      <c r="C87" s="107" t="s">
        <v>244</v>
      </c>
      <c r="D87" s="109" t="s">
        <v>8</v>
      </c>
      <c r="E87" s="121">
        <v>8</v>
      </c>
      <c r="F87" s="78"/>
      <c r="G87" s="140"/>
      <c r="H87" s="140"/>
      <c r="I87" s="22">
        <f t="shared" si="12"/>
        <v>0</v>
      </c>
      <c r="J87" s="22">
        <f t="shared" si="13"/>
        <v>0</v>
      </c>
      <c r="K87" s="22">
        <f t="shared" si="14"/>
        <v>0</v>
      </c>
      <c r="L87" s="22">
        <f t="shared" si="15"/>
        <v>0</v>
      </c>
      <c r="M87" s="91"/>
    </row>
    <row r="88" spans="1:16" s="10" customFormat="1" ht="27.75" customHeight="1" x14ac:dyDescent="0.25">
      <c r="A88" s="131" t="s">
        <v>110</v>
      </c>
      <c r="B88" s="107" t="s">
        <v>245</v>
      </c>
      <c r="C88" s="114" t="s">
        <v>246</v>
      </c>
      <c r="D88" s="109" t="s">
        <v>8</v>
      </c>
      <c r="E88" s="121">
        <v>2</v>
      </c>
      <c r="F88" s="78"/>
      <c r="G88" s="140"/>
      <c r="H88" s="140"/>
      <c r="I88" s="22">
        <f t="shared" si="12"/>
        <v>0</v>
      </c>
      <c r="J88" s="22">
        <f t="shared" si="13"/>
        <v>0</v>
      </c>
      <c r="K88" s="22">
        <f t="shared" si="14"/>
        <v>0</v>
      </c>
      <c r="L88" s="22">
        <f t="shared" si="15"/>
        <v>0</v>
      </c>
      <c r="M88" s="91"/>
    </row>
    <row r="89" spans="1:16" s="10" customFormat="1" ht="33.75" customHeight="1" x14ac:dyDescent="0.25">
      <c r="A89" s="131" t="s">
        <v>111</v>
      </c>
      <c r="B89" s="114" t="s">
        <v>247</v>
      </c>
      <c r="C89" s="115" t="s">
        <v>248</v>
      </c>
      <c r="D89" s="121" t="s">
        <v>249</v>
      </c>
      <c r="E89" s="121">
        <v>4</v>
      </c>
      <c r="F89" s="78"/>
      <c r="G89" s="140"/>
      <c r="H89" s="140"/>
      <c r="I89" s="22">
        <f t="shared" si="12"/>
        <v>0</v>
      </c>
      <c r="J89" s="22">
        <f t="shared" si="13"/>
        <v>0</v>
      </c>
      <c r="K89" s="22">
        <f t="shared" si="14"/>
        <v>0</v>
      </c>
      <c r="L89" s="22">
        <f t="shared" si="15"/>
        <v>0</v>
      </c>
      <c r="M89" s="91"/>
    </row>
    <row r="90" spans="1:16" s="10" customFormat="1" ht="41.25" customHeight="1" x14ac:dyDescent="0.25">
      <c r="A90" s="131" t="s">
        <v>112</v>
      </c>
      <c r="B90" s="114" t="s">
        <v>250</v>
      </c>
      <c r="C90" s="135"/>
      <c r="D90" s="116" t="s">
        <v>251</v>
      </c>
      <c r="E90" s="116">
        <v>1</v>
      </c>
      <c r="F90" s="78"/>
      <c r="G90" s="140"/>
      <c r="H90" s="140"/>
      <c r="I90" s="22">
        <f t="shared" si="12"/>
        <v>0</v>
      </c>
      <c r="J90" s="22">
        <f t="shared" si="13"/>
        <v>0</v>
      </c>
      <c r="K90" s="22">
        <f t="shared" si="14"/>
        <v>0</v>
      </c>
      <c r="L90" s="22">
        <f t="shared" si="15"/>
        <v>0</v>
      </c>
      <c r="M90" s="91"/>
    </row>
    <row r="91" spans="1:16" s="10" customFormat="1" ht="45.75" customHeight="1" x14ac:dyDescent="0.25">
      <c r="A91" s="131" t="s">
        <v>113</v>
      </c>
      <c r="B91" s="136" t="s">
        <v>252</v>
      </c>
      <c r="C91" s="137"/>
      <c r="D91" s="116" t="s">
        <v>251</v>
      </c>
      <c r="E91" s="116">
        <v>1</v>
      </c>
      <c r="F91" s="78"/>
      <c r="G91" s="140"/>
      <c r="H91" s="140"/>
      <c r="I91" s="22">
        <f t="shared" si="12"/>
        <v>0</v>
      </c>
      <c r="J91" s="22">
        <f t="shared" si="13"/>
        <v>0</v>
      </c>
      <c r="K91" s="22">
        <f t="shared" si="14"/>
        <v>0</v>
      </c>
      <c r="L91" s="22">
        <f t="shared" si="15"/>
        <v>0</v>
      </c>
      <c r="M91" s="91"/>
    </row>
    <row r="92" spans="1:16" ht="32.25" customHeight="1" thickBot="1" x14ac:dyDescent="0.3">
      <c r="A92" s="77" t="s">
        <v>14</v>
      </c>
      <c r="B92" s="80"/>
      <c r="C92" s="80"/>
      <c r="D92" s="80"/>
      <c r="E92" s="80"/>
      <c r="F92" s="81"/>
      <c r="G92" s="82"/>
      <c r="H92" s="82"/>
      <c r="I92" s="82"/>
      <c r="J92" s="83">
        <f>SUM(J9:J91)</f>
        <v>0</v>
      </c>
      <c r="K92" s="83">
        <f>SUM(K9:K91)</f>
        <v>0</v>
      </c>
      <c r="L92" s="83">
        <f t="shared" si="15"/>
        <v>0</v>
      </c>
      <c r="M92" s="84"/>
    </row>
    <row r="93" spans="1:16" ht="15.75" customHeight="1" x14ac:dyDescent="0.25">
      <c r="A93" s="35" t="s">
        <v>32</v>
      </c>
      <c r="B93" s="36"/>
      <c r="C93" s="36"/>
      <c r="D93" s="36"/>
      <c r="E93" s="36"/>
      <c r="F93" s="37"/>
      <c r="G93" s="46"/>
      <c r="H93" s="47"/>
      <c r="I93" s="47"/>
      <c r="J93" s="47"/>
      <c r="K93" s="47"/>
      <c r="L93" s="47"/>
      <c r="M93" s="48"/>
      <c r="N93" s="5"/>
      <c r="O93" s="5"/>
      <c r="P93" s="5"/>
    </row>
    <row r="94" spans="1:16" ht="15" customHeight="1" x14ac:dyDescent="0.25">
      <c r="A94" s="41" t="s">
        <v>33</v>
      </c>
      <c r="B94" s="42"/>
      <c r="C94" s="42"/>
      <c r="D94" s="42"/>
      <c r="E94" s="42"/>
      <c r="F94" s="43"/>
      <c r="G94" s="49"/>
      <c r="H94" s="50"/>
      <c r="I94" s="50"/>
      <c r="J94" s="50"/>
      <c r="K94" s="50"/>
      <c r="L94" s="50"/>
      <c r="M94" s="51"/>
      <c r="N94" s="5"/>
      <c r="O94" s="5"/>
      <c r="P94" s="5"/>
    </row>
    <row r="95" spans="1:16" ht="15" customHeight="1" x14ac:dyDescent="0.25">
      <c r="A95" s="41" t="s">
        <v>34</v>
      </c>
      <c r="B95" s="42"/>
      <c r="C95" s="42"/>
      <c r="D95" s="42"/>
      <c r="E95" s="42"/>
      <c r="F95" s="43"/>
      <c r="G95" s="49"/>
      <c r="H95" s="50"/>
      <c r="I95" s="50"/>
      <c r="J95" s="50"/>
      <c r="K95" s="50"/>
      <c r="L95" s="50"/>
      <c r="M95" s="51"/>
      <c r="N95" s="5"/>
      <c r="O95" s="5"/>
      <c r="P95" s="5"/>
    </row>
    <row r="96" spans="1:16" ht="15" customHeight="1" x14ac:dyDescent="0.25">
      <c r="A96" s="38" t="s">
        <v>15</v>
      </c>
      <c r="B96" s="39"/>
      <c r="C96" s="39"/>
      <c r="D96" s="39"/>
      <c r="E96" s="39"/>
      <c r="F96" s="40"/>
      <c r="G96" s="49"/>
      <c r="H96" s="50"/>
      <c r="I96" s="50"/>
      <c r="J96" s="50"/>
      <c r="K96" s="50"/>
      <c r="L96" s="50"/>
      <c r="M96" s="51"/>
      <c r="N96" s="5"/>
      <c r="O96" s="5"/>
      <c r="P96" s="5"/>
    </row>
    <row r="97" spans="1:16" ht="15" customHeight="1" x14ac:dyDescent="0.25">
      <c r="A97" s="38" t="s">
        <v>16</v>
      </c>
      <c r="B97" s="39"/>
      <c r="C97" s="39"/>
      <c r="D97" s="39"/>
      <c r="E97" s="39"/>
      <c r="F97" s="40"/>
      <c r="G97" s="68"/>
      <c r="H97" s="69"/>
      <c r="I97" s="69"/>
      <c r="J97" s="69"/>
      <c r="K97" s="69"/>
      <c r="L97" s="69"/>
      <c r="M97" s="70"/>
      <c r="N97" s="5"/>
      <c r="O97" s="5"/>
      <c r="P97" s="5"/>
    </row>
    <row r="98" spans="1:16" ht="15" customHeight="1" x14ac:dyDescent="0.25">
      <c r="A98" s="38" t="s">
        <v>17</v>
      </c>
      <c r="B98" s="39"/>
      <c r="C98" s="39"/>
      <c r="D98" s="39"/>
      <c r="E98" s="39"/>
      <c r="F98" s="40"/>
      <c r="G98" s="71">
        <v>0.05</v>
      </c>
      <c r="H98" s="72"/>
      <c r="I98" s="72"/>
      <c r="J98" s="72"/>
      <c r="K98" s="72"/>
      <c r="L98" s="72"/>
      <c r="M98" s="73"/>
      <c r="N98" s="5"/>
      <c r="O98" s="5"/>
      <c r="P98" s="5"/>
    </row>
    <row r="99" spans="1:16" ht="15" customHeight="1" x14ac:dyDescent="0.25">
      <c r="A99" s="41" t="s">
        <v>18</v>
      </c>
      <c r="B99" s="42"/>
      <c r="C99" s="42"/>
      <c r="D99" s="42"/>
      <c r="E99" s="42"/>
      <c r="F99" s="43"/>
      <c r="G99" s="71">
        <v>0.05</v>
      </c>
      <c r="H99" s="72"/>
      <c r="I99" s="72"/>
      <c r="J99" s="72"/>
      <c r="K99" s="72"/>
      <c r="L99" s="72"/>
      <c r="M99" s="73"/>
      <c r="N99" s="5"/>
      <c r="O99" s="5"/>
      <c r="P99" s="5"/>
    </row>
    <row r="100" spans="1:16" ht="15" customHeight="1" x14ac:dyDescent="0.25">
      <c r="A100" s="41" t="s">
        <v>19</v>
      </c>
      <c r="B100" s="42"/>
      <c r="C100" s="42"/>
      <c r="D100" s="42"/>
      <c r="E100" s="42"/>
      <c r="F100" s="43"/>
      <c r="G100" s="74" t="s">
        <v>20</v>
      </c>
      <c r="H100" s="75"/>
      <c r="I100" s="75"/>
      <c r="J100" s="75"/>
      <c r="K100" s="75"/>
      <c r="L100" s="75"/>
      <c r="M100" s="76"/>
      <c r="N100" s="5"/>
      <c r="O100" s="5"/>
      <c r="P100" s="5"/>
    </row>
    <row r="101" spans="1:16" ht="15" customHeight="1" x14ac:dyDescent="0.25">
      <c r="A101" s="41" t="s">
        <v>21</v>
      </c>
      <c r="B101" s="42"/>
      <c r="C101" s="42"/>
      <c r="D101" s="42"/>
      <c r="E101" s="42"/>
      <c r="F101" s="43"/>
      <c r="G101" s="49"/>
      <c r="H101" s="50"/>
      <c r="I101" s="50"/>
      <c r="J101" s="50"/>
      <c r="K101" s="50"/>
      <c r="L101" s="50"/>
      <c r="M101" s="51"/>
      <c r="N101" s="5"/>
      <c r="O101" s="5"/>
      <c r="P101" s="5"/>
    </row>
    <row r="102" spans="1:16" ht="15" customHeight="1" x14ac:dyDescent="0.25">
      <c r="A102" s="41" t="s">
        <v>22</v>
      </c>
      <c r="B102" s="42"/>
      <c r="C102" s="42"/>
      <c r="D102" s="42"/>
      <c r="E102" s="42"/>
      <c r="F102" s="43"/>
      <c r="G102" s="49"/>
      <c r="H102" s="50"/>
      <c r="I102" s="50"/>
      <c r="J102" s="50"/>
      <c r="K102" s="50"/>
      <c r="L102" s="50"/>
      <c r="M102" s="51"/>
      <c r="N102" s="5"/>
      <c r="O102" s="5"/>
      <c r="P102" s="5"/>
    </row>
    <row r="103" spans="1:16" ht="15" customHeight="1" x14ac:dyDescent="0.25">
      <c r="A103" s="41" t="s">
        <v>9</v>
      </c>
      <c r="B103" s="42"/>
      <c r="C103" s="42"/>
      <c r="D103" s="42"/>
      <c r="E103" s="42"/>
      <c r="F103" s="43"/>
      <c r="G103" s="49"/>
      <c r="H103" s="50"/>
      <c r="I103" s="50"/>
      <c r="J103" s="50"/>
      <c r="K103" s="50"/>
      <c r="L103" s="50"/>
      <c r="M103" s="51"/>
      <c r="N103" s="5"/>
      <c r="O103" s="5"/>
      <c r="P103" s="5"/>
    </row>
    <row r="104" spans="1:16" ht="15" customHeight="1" x14ac:dyDescent="0.25">
      <c r="A104" s="41" t="s">
        <v>23</v>
      </c>
      <c r="B104" s="42"/>
      <c r="C104" s="42"/>
      <c r="D104" s="42"/>
      <c r="E104" s="42"/>
      <c r="F104" s="43"/>
      <c r="G104" s="49"/>
      <c r="H104" s="50"/>
      <c r="I104" s="50"/>
      <c r="J104" s="50"/>
      <c r="K104" s="50"/>
      <c r="L104" s="50"/>
      <c r="M104" s="51"/>
      <c r="N104" s="5"/>
      <c r="O104" s="5"/>
      <c r="P104" s="5"/>
    </row>
    <row r="105" spans="1:16" ht="15" customHeight="1" x14ac:dyDescent="0.25">
      <c r="A105" s="41" t="s">
        <v>24</v>
      </c>
      <c r="B105" s="42"/>
      <c r="C105" s="42"/>
      <c r="D105" s="42"/>
      <c r="E105" s="42"/>
      <c r="F105" s="43"/>
      <c r="G105" s="49"/>
      <c r="H105" s="50"/>
      <c r="I105" s="50"/>
      <c r="J105" s="50"/>
      <c r="K105" s="50"/>
      <c r="L105" s="50"/>
      <c r="M105" s="51"/>
      <c r="N105" s="5"/>
      <c r="O105" s="5"/>
      <c r="P105" s="5"/>
    </row>
    <row r="106" spans="1:16" ht="15" customHeight="1" x14ac:dyDescent="0.25">
      <c r="A106" s="41" t="s">
        <v>10</v>
      </c>
      <c r="B106" s="42"/>
      <c r="C106" s="42"/>
      <c r="D106" s="42"/>
      <c r="E106" s="42"/>
      <c r="F106" s="43"/>
      <c r="G106" s="49"/>
      <c r="H106" s="50"/>
      <c r="I106" s="50"/>
      <c r="J106" s="50"/>
      <c r="K106" s="50"/>
      <c r="L106" s="50"/>
      <c r="M106" s="51"/>
      <c r="N106" s="5"/>
      <c r="O106" s="5"/>
      <c r="P106" s="5"/>
    </row>
    <row r="107" spans="1:16" ht="15" customHeight="1" x14ac:dyDescent="0.25">
      <c r="A107" s="41" t="s">
        <v>11</v>
      </c>
      <c r="B107" s="42"/>
      <c r="C107" s="42"/>
      <c r="D107" s="42"/>
      <c r="E107" s="42"/>
      <c r="F107" s="43"/>
      <c r="G107" s="49"/>
      <c r="H107" s="50"/>
      <c r="I107" s="50"/>
      <c r="J107" s="50"/>
      <c r="K107" s="50"/>
      <c r="L107" s="50"/>
      <c r="M107" s="51"/>
      <c r="N107" s="5"/>
      <c r="O107" s="5"/>
      <c r="P107" s="5"/>
    </row>
    <row r="108" spans="1:16" ht="15.75" customHeight="1" thickBot="1" x14ac:dyDescent="0.3">
      <c r="A108" s="33" t="s">
        <v>12</v>
      </c>
      <c r="B108" s="34"/>
      <c r="C108" s="34"/>
      <c r="D108" s="34"/>
      <c r="E108" s="34"/>
      <c r="F108" s="34"/>
      <c r="G108" s="65"/>
      <c r="H108" s="66"/>
      <c r="I108" s="66"/>
      <c r="J108" s="66"/>
      <c r="K108" s="66"/>
      <c r="L108" s="66"/>
      <c r="M108" s="67"/>
      <c r="N108" s="5"/>
      <c r="O108" s="5"/>
      <c r="P108" s="5"/>
    </row>
    <row r="109" spans="1:16" ht="15.75" customHeight="1" x14ac:dyDescent="0.25">
      <c r="A109" s="132"/>
      <c r="B109" s="18"/>
      <c r="C109" s="18"/>
      <c r="D109" s="18"/>
      <c r="E109" s="18"/>
      <c r="F109" s="18"/>
      <c r="G109" s="19"/>
      <c r="H109" s="19"/>
      <c r="I109" s="19"/>
      <c r="J109" s="19"/>
      <c r="K109" s="19"/>
      <c r="L109" s="19"/>
      <c r="M109" s="19"/>
      <c r="N109" s="20"/>
      <c r="O109" s="5"/>
      <c r="P109" s="5"/>
    </row>
    <row r="110" spans="1:16" s="93" customFormat="1" ht="15.75" customHeight="1" x14ac:dyDescent="0.25">
      <c r="A110" s="92" t="s">
        <v>114</v>
      </c>
      <c r="B110" s="92"/>
      <c r="C110" s="92"/>
      <c r="D110" s="92"/>
      <c r="E110" s="92"/>
    </row>
    <row r="111" spans="1:16" s="93" customFormat="1" ht="16.5" customHeight="1" x14ac:dyDescent="0.25">
      <c r="A111" s="94" t="s">
        <v>115</v>
      </c>
      <c r="B111" s="94"/>
      <c r="C111" s="94"/>
      <c r="D111" s="94"/>
      <c r="E111" s="94"/>
    </row>
    <row r="112" spans="1:16" s="93" customFormat="1" ht="53.25" customHeight="1" x14ac:dyDescent="0.25">
      <c r="A112" s="95" t="s">
        <v>116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4" s="93" customFormat="1" ht="37.5" customHeight="1" x14ac:dyDescent="0.25">
      <c r="A113" s="95" t="s">
        <v>117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1:14" s="93" customFormat="1" ht="52.5" customHeight="1" x14ac:dyDescent="0.25">
      <c r="A114" s="95" t="s">
        <v>118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1:14" s="93" customFormat="1" ht="35.25" customHeight="1" x14ac:dyDescent="0.25">
      <c r="A115" s="95" t="s">
        <v>119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1:14" s="93" customFormat="1" ht="21" customHeight="1" x14ac:dyDescent="0.25">
      <c r="A116" s="95" t="s">
        <v>120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1:14" s="93" customFormat="1" ht="38.25" customHeight="1" x14ac:dyDescent="0.25">
      <c r="A117" s="96" t="s">
        <v>121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4" s="93" customFormat="1" ht="36" customHeight="1" x14ac:dyDescent="0.25">
      <c r="A118" s="95" t="s">
        <v>122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1:14" s="93" customFormat="1" ht="36.75" customHeight="1" x14ac:dyDescent="0.25">
      <c r="A119" s="95" t="s">
        <v>123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1:14" s="93" customFormat="1" ht="39" customHeight="1" x14ac:dyDescent="0.25">
      <c r="A120" s="95" t="s">
        <v>124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1:14" s="93" customFormat="1" ht="15" customHeight="1" x14ac:dyDescent="0.25">
      <c r="A121" s="95" t="s">
        <v>125</v>
      </c>
      <c r="B121" s="95"/>
      <c r="C121" s="95"/>
      <c r="D121" s="95"/>
      <c r="E121" s="95"/>
    </row>
    <row r="123" spans="1:14" s="142" customFormat="1" ht="18.75" x14ac:dyDescent="0.3">
      <c r="A123" s="29" t="s">
        <v>25</v>
      </c>
      <c r="B123" s="11"/>
      <c r="C123" s="11"/>
      <c r="D123" s="6"/>
      <c r="E123" s="6"/>
      <c r="F123" s="7"/>
      <c r="G123" s="7"/>
      <c r="H123" s="7"/>
    </row>
    <row r="124" spans="1:14" s="142" customFormat="1" ht="23.25" customHeight="1" x14ac:dyDescent="0.3">
      <c r="A124" s="29" t="s">
        <v>26</v>
      </c>
      <c r="B124" s="11"/>
      <c r="C124" s="11"/>
      <c r="D124" s="6"/>
      <c r="E124" s="6"/>
      <c r="F124" s="6"/>
      <c r="G124" s="6"/>
      <c r="H124" s="6"/>
    </row>
    <row r="125" spans="1:14" s="142" customFormat="1" ht="18.75" x14ac:dyDescent="0.3">
      <c r="A125" s="29"/>
      <c r="B125" s="11"/>
      <c r="C125" s="11"/>
      <c r="D125" s="6"/>
      <c r="E125" s="6"/>
      <c r="F125" s="6"/>
      <c r="G125" s="6"/>
      <c r="H125" s="6"/>
    </row>
    <row r="126" spans="1:14" s="142" customFormat="1" ht="18.75" x14ac:dyDescent="0.3">
      <c r="A126" s="29"/>
      <c r="B126" s="11"/>
      <c r="C126" s="11"/>
      <c r="D126" s="6"/>
      <c r="E126" s="6"/>
      <c r="F126" s="6"/>
      <c r="G126" s="6"/>
      <c r="H126" s="6"/>
    </row>
    <row r="127" spans="1:14" s="142" customFormat="1" ht="18.75" x14ac:dyDescent="0.3">
      <c r="A127" s="30" t="s">
        <v>27</v>
      </c>
      <c r="B127" s="12"/>
      <c r="C127" s="12"/>
      <c r="D127" s="8"/>
      <c r="E127" s="8"/>
      <c r="F127" s="9"/>
      <c r="G127" s="9"/>
      <c r="H127" s="9"/>
    </row>
    <row r="128" spans="1:14" s="142" customFormat="1" ht="18.75" x14ac:dyDescent="0.3">
      <c r="A128" s="143"/>
      <c r="B128" s="144"/>
      <c r="C128" s="145"/>
      <c r="D128" s="146"/>
      <c r="E128" s="146"/>
      <c r="F128" s="147"/>
      <c r="G128" s="146"/>
      <c r="H128" s="146"/>
    </row>
    <row r="129" spans="1:8" s="142" customFormat="1" ht="18.75" x14ac:dyDescent="0.3">
      <c r="A129" s="148"/>
      <c r="B129" s="11"/>
      <c r="C129" s="11"/>
      <c r="D129" s="149" t="s">
        <v>28</v>
      </c>
      <c r="E129" s="6"/>
      <c r="F129" s="7"/>
      <c r="G129" s="7"/>
      <c r="H129" s="7"/>
    </row>
  </sheetData>
  <mergeCells count="68">
    <mergeCell ref="A8:F8"/>
    <mergeCell ref="A25:B25"/>
    <mergeCell ref="C25:F25"/>
    <mergeCell ref="A110:E110"/>
    <mergeCell ref="A115:M115"/>
    <mergeCell ref="A116:M116"/>
    <mergeCell ref="A117:M117"/>
    <mergeCell ref="A118:M118"/>
    <mergeCell ref="A119:M119"/>
    <mergeCell ref="A120:N120"/>
    <mergeCell ref="A121:E121"/>
    <mergeCell ref="G104:M104"/>
    <mergeCell ref="G105:M105"/>
    <mergeCell ref="G106:M106"/>
    <mergeCell ref="A92:F92"/>
    <mergeCell ref="A51:F51"/>
    <mergeCell ref="A66:F66"/>
    <mergeCell ref="A69:F69"/>
    <mergeCell ref="A83:F83"/>
    <mergeCell ref="G107:M107"/>
    <mergeCell ref="A96:F96"/>
    <mergeCell ref="A97:F97"/>
    <mergeCell ref="A94:F94"/>
    <mergeCell ref="A95:F95"/>
    <mergeCell ref="A104:F104"/>
    <mergeCell ref="A105:F105"/>
    <mergeCell ref="A106:F106"/>
    <mergeCell ref="A107:F107"/>
    <mergeCell ref="A103:F103"/>
    <mergeCell ref="G103:M103"/>
    <mergeCell ref="A112:M112"/>
    <mergeCell ref="A113:M113"/>
    <mergeCell ref="A114:M114"/>
    <mergeCell ref="A111:E111"/>
    <mergeCell ref="A5:A7"/>
    <mergeCell ref="B5:B7"/>
    <mergeCell ref="C5:C7"/>
    <mergeCell ref="D5:D7"/>
    <mergeCell ref="E5:E7"/>
    <mergeCell ref="A16:C16"/>
    <mergeCell ref="G108:M108"/>
    <mergeCell ref="G96:M96"/>
    <mergeCell ref="G97:M97"/>
    <mergeCell ref="G98:M98"/>
    <mergeCell ref="G99:M99"/>
    <mergeCell ref="G100:M100"/>
    <mergeCell ref="G101:M101"/>
    <mergeCell ref="G102:M102"/>
    <mergeCell ref="A1:M1"/>
    <mergeCell ref="A2:M2"/>
    <mergeCell ref="G93:M93"/>
    <mergeCell ref="G94:M94"/>
    <mergeCell ref="G95:M95"/>
    <mergeCell ref="A32:C32"/>
    <mergeCell ref="A3:M4"/>
    <mergeCell ref="G5:M5"/>
    <mergeCell ref="G6:I6"/>
    <mergeCell ref="J6:K6"/>
    <mergeCell ref="L6:L7"/>
    <mergeCell ref="M6:M7"/>
    <mergeCell ref="F5:F7"/>
    <mergeCell ref="A108:F108"/>
    <mergeCell ref="A93:F93"/>
    <mergeCell ref="A98:F98"/>
    <mergeCell ref="A99:F99"/>
    <mergeCell ref="A100:F100"/>
    <mergeCell ref="A101:F101"/>
    <mergeCell ref="A102:F102"/>
  </mergeCell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Суздальцева Мария Андреевна</dc:creator>
  <cp:lastModifiedBy>Суздальцева Мария Андреевна</cp:lastModifiedBy>
  <cp:lastPrinted>2020-06-22T14:48:55Z</cp:lastPrinted>
  <dcterms:created xsi:type="dcterms:W3CDTF">2020-06-22T10:04:03Z</dcterms:created>
  <dcterms:modified xsi:type="dcterms:W3CDTF">2020-10-27T10:54:11Z</dcterms:modified>
</cp:coreProperties>
</file>