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E7711443-47E2-44E9-9B6A-F376BD4FFF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definedNames>
    <definedName name="_xlnm._FilterDatabase" localSheetId="0" hidden="1">'Лист1 (2)'!$B$1:$B$147</definedName>
    <definedName name="_xlnm.Print_Area" localSheetId="0">'Лист1 (2)'!$A$1:$L$96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2" l="1"/>
  <c r="D59" i="2"/>
  <c r="D66" i="2"/>
  <c r="D64" i="2"/>
  <c r="D63" i="2"/>
  <c r="D61" i="2"/>
  <c r="D29" i="2"/>
  <c r="D28" i="2"/>
  <c r="D27" i="2"/>
  <c r="D19" i="2"/>
  <c r="D18" i="2"/>
  <c r="D17" i="2"/>
  <c r="D55" i="2" l="1"/>
  <c r="D54" i="2"/>
  <c r="D44" i="2" l="1"/>
  <c r="D53" i="2"/>
  <c r="D52" i="2"/>
  <c r="D51" i="2"/>
  <c r="D50" i="2"/>
  <c r="D49" i="2"/>
  <c r="D48" i="2"/>
  <c r="D46" i="2"/>
  <c r="D26" i="2" l="1"/>
  <c r="D40" i="2" s="1"/>
  <c r="D25" i="2"/>
  <c r="D39" i="2" s="1"/>
  <c r="D24" i="2"/>
  <c r="D38" i="2" s="1"/>
  <c r="D23" i="2"/>
  <c r="D37" i="2" s="1"/>
  <c r="D22" i="2"/>
  <c r="D36" i="2" s="1"/>
  <c r="D21" i="2"/>
  <c r="D35" i="2" s="1"/>
  <c r="D20" i="2"/>
  <c r="D34" i="2" s="1"/>
</calcChain>
</file>

<file path=xl/sharedStrings.xml><?xml version="1.0" encoding="utf-8"?>
<sst xmlns="http://schemas.openxmlformats.org/spreadsheetml/2006/main" count="174" uniqueCount="96">
  <si>
    <t>ед.изм</t>
  </si>
  <si>
    <t xml:space="preserve">кол-во </t>
  </si>
  <si>
    <t>Кому</t>
  </si>
  <si>
    <t>Объект:</t>
  </si>
  <si>
    <t>Адрес:</t>
  </si>
  <si>
    <t>Вид работ:</t>
  </si>
  <si>
    <t>ООО "______________________________" готово выполнить полный комплекс работ на нижеследующих условиях:</t>
  </si>
  <si>
    <t xml:space="preserve">№№ </t>
  </si>
  <si>
    <t>ВСЕГО</t>
  </si>
  <si>
    <t>Твердая договорная цена
на полный объем
в руб. с НДС</t>
  </si>
  <si>
    <t>Материалы (оборудование)</t>
  </si>
  <si>
    <t>Работа</t>
  </si>
  <si>
    <t>Прочие</t>
  </si>
  <si>
    <t>Всего</t>
  </si>
  <si>
    <t>ИТОГО Материалы</t>
  </si>
  <si>
    <t>ИТОГО Работа</t>
  </si>
  <si>
    <t>ИТОГО Прочие</t>
  </si>
  <si>
    <t>ИТОГО Транспортные</t>
  </si>
  <si>
    <t>ИТОГО Накладные</t>
  </si>
  <si>
    <t>ИТОГО Прибыль</t>
  </si>
  <si>
    <t>ИНН  ______________________________</t>
  </si>
  <si>
    <t>т</t>
  </si>
  <si>
    <t>Стоимость 
на ед.измерения
 в руб. с НДС</t>
  </si>
  <si>
    <t>комплекс</t>
  </si>
  <si>
    <t xml:space="preserve">Наименование </t>
  </si>
  <si>
    <t>Строительно-монтажные работы</t>
  </si>
  <si>
    <t>3</t>
  </si>
  <si>
    <t>г. Москва, ул. Шеногина, вл. 2</t>
  </si>
  <si>
    <t>м.п.</t>
  </si>
  <si>
    <t xml:space="preserve">Монтаж арматурных каркасов </t>
  </si>
  <si>
    <t>3.1.1</t>
  </si>
  <si>
    <t>3.1.2</t>
  </si>
  <si>
    <t>3.1.3</t>
  </si>
  <si>
    <t>3.1.4</t>
  </si>
  <si>
    <t>3.1.5</t>
  </si>
  <si>
    <t>2-я очередь жилой застройки на земельном участке с
кадастровым номером 77:08:0012003:8</t>
  </si>
  <si>
    <t>3.2.1</t>
  </si>
  <si>
    <t>3.2.2</t>
  </si>
  <si>
    <t>Выполнение комплекса работ по устройству свайного фундамента</t>
  </si>
  <si>
    <t>3.1.6</t>
  </si>
  <si>
    <t>м3</t>
  </si>
  <si>
    <t>Срубка оголовков свай Ø1200 мм</t>
  </si>
  <si>
    <t>Ведомость объемов работ дана предварительно!  После проведения испытаний в соответствии с ГОСТ 5686-2020, объемы могут быть откорректированы.</t>
  </si>
  <si>
    <t>3.2.3</t>
  </si>
  <si>
    <t>3.2.4</t>
  </si>
  <si>
    <t>3.2.5</t>
  </si>
  <si>
    <t>Бетонирование свай B45, W10, F200 м³</t>
  </si>
  <si>
    <t>Арматура ∅ 32 А500С</t>
  </si>
  <si>
    <t>Арматура ∅ 10 A240</t>
  </si>
  <si>
    <t>Кольцо жесткости из трубы ∅ 820 х10</t>
  </si>
  <si>
    <t>м</t>
  </si>
  <si>
    <t>Кольцо жесткости из трубы ∅ 820 х14</t>
  </si>
  <si>
    <t xml:space="preserve">Арматура ∅ 12 A240 </t>
  </si>
  <si>
    <t xml:space="preserve">Арматра ∅ 20 A240 </t>
  </si>
  <si>
    <t>Полоса стальная 12х150 С245</t>
  </si>
  <si>
    <t>Холостое бурение под защитой обсадной трубы Ø1200х40 мм</t>
  </si>
  <si>
    <t>Бурение под защитой обсадной трубы Ø1200х40 мм</t>
  </si>
  <si>
    <t>Цементация основания свай М400</t>
  </si>
  <si>
    <t>Скобы от всплытия ∅ 20 А240 L= 1180 мм</t>
  </si>
  <si>
    <t>Контрольные трубы ∅ 57х3,5 С245 L= 31370 мм</t>
  </si>
  <si>
    <t>Бетонирование свай B60, W12, F200</t>
  </si>
  <si>
    <t>Контрольные трубы ∅ 127х4,0 С245 L= 31370 мм</t>
  </si>
  <si>
    <t>Пароизоляционная пленка ТехноНИКОЛЬ</t>
  </si>
  <si>
    <t>Профилированная мембрана Planter Standart</t>
  </si>
  <si>
    <t>Засыпка пазух гравием или керамзитом (без уплотн.)</t>
  </si>
  <si>
    <t>м2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</si>
  <si>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</si>
  <si>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</si>
  <si>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</si>
  <si>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</si>
  <si>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</si>
  <si>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</si>
  <si>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</si>
  <si>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</si>
  <si>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</si>
  <si>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</si>
  <si>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 Испытываемые сваи(4 шт.)</t>
  </si>
  <si>
    <t>3.2. Свайный фундамент под башенный кран (4 шт.)</t>
  </si>
  <si>
    <t>Контроль сплошности бетонирования свай ультрозвуковым методом</t>
  </si>
  <si>
    <t>3.3.11</t>
  </si>
  <si>
    <t>3.1. Свайный фундамент Секции 2</t>
  </si>
  <si>
    <t>Испытание свай статическими нагрузками</t>
  </si>
  <si>
    <t>3.3.12</t>
  </si>
  <si>
    <t>3.3.13</t>
  </si>
  <si>
    <t>шт</t>
  </si>
  <si>
    <t>3.3.14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</si>
  <si>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</si>
  <si>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</si>
  <si>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</si>
  <si>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</si>
  <si>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</si>
  <si>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</si>
  <si>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</si>
  <si>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</si>
  <si>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</si>
  <si>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 Анкерные сваи (16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</si>
</sst>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10" fillId="0" borderId="0" xfId="0" applyFont="1" applyAlignment="1" applyProtection="1"/>
    <xf numFmtId="0" fontId="1" fillId="0" borderId="2" xfId="0" applyFont="1" applyBorder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/>
    <xf numFmtId="0" fontId="1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4" fontId="2" fillId="0" borderId="7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</xf>
    <xf numFmtId="0" fontId="1" fillId="0" borderId="0" xfId="0" applyFont="1" applyFill="1" applyProtection="1"/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18" fillId="0" borderId="0" xfId="0" applyFont="1" applyProtection="1">
      <protection locked="0"/>
    </xf>
    <xf numFmtId="0" fontId="3" fillId="0" borderId="0" xfId="0" applyFont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3" fillId="0" borderId="0" xfId="0" applyFont="1" applyProtection="1">
      <protection locked="0"/>
    </xf>
    <xf numFmtId="0" fontId="21" fillId="0" borderId="0" xfId="0" applyFont="1" applyAlignment="1" applyProtection="1">
      <alignment vertical="top"/>
      <protection locked="0"/>
    </xf>
    <xf numFmtId="0" fontId="23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top" wrapText="1"/>
    </xf>
    <xf numFmtId="0" fontId="11" fillId="4" borderId="22" xfId="0" applyFont="1" applyFill="1" applyBorder="1" applyAlignment="1" applyProtection="1">
      <alignment horizontal="left" vertical="center" wrapText="1"/>
    </xf>
    <xf numFmtId="4" fontId="2" fillId="4" borderId="7" xfId="0" applyNumberFormat="1" applyFont="1" applyFill="1" applyBorder="1" applyAlignment="1" applyProtection="1">
      <alignment vertical="center"/>
    </xf>
    <xf numFmtId="4" fontId="2" fillId="4" borderId="1" xfId="0" applyNumberFormat="1" applyFont="1" applyFill="1" applyBorder="1" applyAlignment="1" applyProtection="1">
      <alignment vertical="center"/>
    </xf>
    <xf numFmtId="4" fontId="20" fillId="4" borderId="6" xfId="0" applyNumberFormat="1" applyFont="1" applyFill="1" applyBorder="1" applyAlignment="1" applyProtection="1">
      <alignment vertical="center"/>
    </xf>
    <xf numFmtId="4" fontId="20" fillId="4" borderId="6" xfId="0" applyNumberFormat="1" applyFont="1" applyFill="1" applyBorder="1" applyAlignment="1" applyProtection="1">
      <alignment vertical="center"/>
      <protection locked="0"/>
    </xf>
    <xf numFmtId="0" fontId="11" fillId="4" borderId="26" xfId="0" applyFont="1" applyFill="1" applyBorder="1" applyAlignment="1" applyProtection="1">
      <alignment horizontal="left" vertical="center" wrapText="1"/>
    </xf>
    <xf numFmtId="4" fontId="2" fillId="4" borderId="25" xfId="0" applyNumberFormat="1" applyFont="1" applyFill="1" applyBorder="1" applyAlignment="1" applyProtection="1">
      <alignment vertical="center"/>
    </xf>
    <xf numFmtId="4" fontId="2" fillId="4" borderId="26" xfId="0" applyNumberFormat="1" applyFont="1" applyFill="1" applyBorder="1" applyAlignment="1" applyProtection="1">
      <alignment vertical="center"/>
    </xf>
    <xf numFmtId="4" fontId="2" fillId="4" borderId="27" xfId="0" applyNumberFormat="1" applyFont="1" applyFill="1" applyBorder="1" applyAlignment="1" applyProtection="1">
      <alignment vertical="center"/>
    </xf>
    <xf numFmtId="4" fontId="2" fillId="4" borderId="28" xfId="0" applyNumberFormat="1" applyFont="1" applyFill="1" applyBorder="1" applyAlignment="1" applyProtection="1">
      <alignment vertical="center"/>
    </xf>
    <xf numFmtId="4" fontId="2" fillId="4" borderId="29" xfId="0" applyNumberFormat="1" applyFont="1" applyFill="1" applyBorder="1" applyAlignment="1" applyProtection="1">
      <alignment vertical="center"/>
    </xf>
    <xf numFmtId="4" fontId="20" fillId="4" borderId="28" xfId="0" applyNumberFormat="1" applyFont="1" applyFill="1" applyBorder="1" applyAlignment="1" applyProtection="1">
      <alignment vertical="center"/>
    </xf>
    <xf numFmtId="4" fontId="2" fillId="4" borderId="17" xfId="0" applyNumberFormat="1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distributed"/>
    </xf>
    <xf numFmtId="0" fontId="15" fillId="2" borderId="31" xfId="0" applyFont="1" applyFill="1" applyBorder="1" applyAlignment="1" applyProtection="1">
      <alignment horizontal="center" vertical="distributed"/>
    </xf>
    <xf numFmtId="0" fontId="15" fillId="2" borderId="4" xfId="0" applyFont="1" applyFill="1" applyBorder="1" applyAlignment="1" applyProtection="1">
      <alignment horizontal="center" vertical="distributed"/>
    </xf>
    <xf numFmtId="0" fontId="1" fillId="2" borderId="32" xfId="0" applyFont="1" applyFill="1" applyBorder="1" applyProtection="1"/>
    <xf numFmtId="0" fontId="1" fillId="2" borderId="33" xfId="0" applyFont="1" applyFill="1" applyBorder="1" applyProtection="1"/>
    <xf numFmtId="0" fontId="1" fillId="2" borderId="34" xfId="0" applyFont="1" applyFill="1" applyBorder="1" applyProtection="1"/>
    <xf numFmtId="0" fontId="1" fillId="2" borderId="35" xfId="0" applyFont="1" applyFill="1" applyBorder="1" applyProtection="1"/>
    <xf numFmtId="49" fontId="5" fillId="5" borderId="1" xfId="0" applyNumberFormat="1" applyFont="1" applyFill="1" applyBorder="1" applyAlignment="1" applyProtection="1">
      <alignment vertical="center"/>
    </xf>
    <xf numFmtId="49" fontId="5" fillId="5" borderId="3" xfId="0" applyNumberFormat="1" applyFont="1" applyFill="1" applyBorder="1" applyAlignment="1" applyProtection="1">
      <alignment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49" fontId="13" fillId="5" borderId="22" xfId="0" applyNumberFormat="1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left" vertical="center" wrapText="1"/>
    </xf>
    <xf numFmtId="49" fontId="13" fillId="5" borderId="5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49" fontId="5" fillId="5" borderId="38" xfId="0" applyNumberFormat="1" applyFont="1" applyFill="1" applyBorder="1" applyAlignment="1" applyProtection="1">
      <alignment vertical="center"/>
    </xf>
    <xf numFmtId="0" fontId="1" fillId="2" borderId="40" xfId="0" applyFont="1" applyFill="1" applyBorder="1" applyProtection="1"/>
    <xf numFmtId="4" fontId="2" fillId="0" borderId="38" xfId="0" applyNumberFormat="1" applyFont="1" applyBorder="1" applyAlignment="1" applyProtection="1">
      <alignment vertical="center"/>
      <protection locked="0"/>
    </xf>
    <xf numFmtId="4" fontId="2" fillId="4" borderId="38" xfId="0" applyNumberFormat="1" applyFont="1" applyFill="1" applyBorder="1" applyAlignment="1" applyProtection="1">
      <alignment vertical="center"/>
    </xf>
    <xf numFmtId="4" fontId="2" fillId="4" borderId="41" xfId="0" applyNumberFormat="1" applyFont="1" applyFill="1" applyBorder="1" applyAlignment="1" applyProtection="1">
      <alignment vertical="center"/>
    </xf>
    <xf numFmtId="49" fontId="13" fillId="5" borderId="22" xfId="0" applyNumberFormat="1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horizontal="center" vertical="center"/>
    </xf>
    <xf numFmtId="4" fontId="2" fillId="4" borderId="3" xfId="0" applyNumberFormat="1" applyFont="1" applyFill="1" applyBorder="1" applyAlignment="1" applyProtection="1">
      <alignment vertical="center"/>
    </xf>
    <xf numFmtId="4" fontId="2" fillId="4" borderId="30" xfId="0" applyNumberFormat="1" applyFont="1" applyFill="1" applyBorder="1" applyAlignment="1" applyProtection="1">
      <alignment vertical="center"/>
    </xf>
    <xf numFmtId="49" fontId="5" fillId="5" borderId="7" xfId="0" applyNumberFormat="1" applyFont="1" applyFill="1" applyBorder="1" applyAlignment="1" applyProtection="1">
      <alignment vertical="center"/>
    </xf>
    <xf numFmtId="49" fontId="5" fillId="5" borderId="6" xfId="0" applyNumberFormat="1" applyFont="1" applyFill="1" applyBorder="1" applyAlignment="1" applyProtection="1">
      <alignment vertical="center"/>
    </xf>
    <xf numFmtId="4" fontId="2" fillId="4" borderId="8" xfId="0" applyNumberFormat="1" applyFont="1" applyFill="1" applyBorder="1" applyAlignment="1" applyProtection="1">
      <alignment vertical="center"/>
    </xf>
    <xf numFmtId="4" fontId="2" fillId="4" borderId="9" xfId="0" applyNumberFormat="1" applyFont="1" applyFill="1" applyBorder="1" applyAlignment="1" applyProtection="1">
      <alignment vertical="center"/>
    </xf>
    <xf numFmtId="4" fontId="20" fillId="4" borderId="10" xfId="0" applyNumberFormat="1" applyFont="1" applyFill="1" applyBorder="1" applyAlignment="1" applyProtection="1">
      <alignment vertical="center"/>
      <protection locked="0"/>
    </xf>
    <xf numFmtId="49" fontId="2" fillId="5" borderId="37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justify" vertical="top"/>
    </xf>
    <xf numFmtId="0" fontId="22" fillId="0" borderId="0" xfId="0" applyFont="1" applyFill="1" applyAlignment="1" applyProtection="1">
      <alignment vertical="top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2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 vertical="top"/>
    </xf>
    <xf numFmtId="49" fontId="3" fillId="0" borderId="0" xfId="0" applyNumberFormat="1" applyFont="1" applyFill="1" applyAlignment="1" applyProtection="1">
      <alignment horizontal="right" vertical="top"/>
    </xf>
    <xf numFmtId="49" fontId="22" fillId="0" borderId="0" xfId="0" applyNumberFormat="1" applyFont="1" applyFill="1" applyAlignment="1" applyProtection="1">
      <alignment horizontal="right" vertical="top"/>
    </xf>
    <xf numFmtId="0" fontId="3" fillId="0" borderId="0" xfId="0" applyFont="1" applyFill="1" applyProtection="1"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center"/>
    </xf>
    <xf numFmtId="2" fontId="16" fillId="3" borderId="22" xfId="0" applyNumberFormat="1" applyFont="1" applyFill="1" applyBorder="1" applyAlignment="1" applyProtection="1">
      <alignment horizontal="center" vertical="distributed"/>
    </xf>
    <xf numFmtId="49" fontId="4" fillId="0" borderId="37" xfId="0" applyNumberFormat="1" applyFont="1" applyFill="1" applyBorder="1" applyAlignment="1" applyProtection="1">
      <alignment horizontal="center" vertical="center"/>
    </xf>
    <xf numFmtId="2" fontId="30" fillId="3" borderId="22" xfId="0" applyNumberFormat="1" applyFont="1" applyFill="1" applyBorder="1" applyAlignment="1" applyProtection="1">
      <alignment horizontal="center" vertical="distributed"/>
    </xf>
    <xf numFmtId="0" fontId="16" fillId="0" borderId="31" xfId="0" applyFont="1" applyFill="1" applyBorder="1" applyAlignment="1" applyProtection="1">
      <alignment horizontal="left" vertical="top" wrapText="1"/>
    </xf>
    <xf numFmtId="0" fontId="16" fillId="0" borderId="4" xfId="0" applyFont="1" applyFill="1" applyBorder="1" applyAlignment="1" applyProtection="1">
      <alignment horizontal="center" vertical="center" wrapText="1"/>
    </xf>
    <xf numFmtId="2" fontId="16" fillId="3" borderId="31" xfId="0" applyNumberFormat="1" applyFont="1" applyFill="1" applyBorder="1" applyAlignment="1" applyProtection="1">
      <alignment horizontal="center" vertical="distributed"/>
    </xf>
    <xf numFmtId="4" fontId="2" fillId="0" borderId="40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4" fontId="2" fillId="0" borderId="35" xfId="0" applyNumberFormat="1" applyFont="1" applyBorder="1" applyAlignment="1" applyProtection="1">
      <alignment vertical="center"/>
    </xf>
    <xf numFmtId="4" fontId="2" fillId="0" borderId="32" xfId="0" applyNumberFormat="1" applyFont="1" applyBorder="1" applyAlignment="1" applyProtection="1">
      <alignment vertical="center"/>
    </xf>
    <xf numFmtId="4" fontId="2" fillId="0" borderId="33" xfId="0" applyNumberFormat="1" applyFont="1" applyBorder="1" applyAlignment="1" applyProtection="1">
      <alignment vertical="center"/>
    </xf>
    <xf numFmtId="4" fontId="2" fillId="0" borderId="34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distributed"/>
    </xf>
    <xf numFmtId="0" fontId="3" fillId="0" borderId="21" xfId="0" applyFont="1" applyBorder="1" applyAlignment="1" applyProtection="1">
      <alignment horizontal="center" vertical="distributed"/>
    </xf>
    <xf numFmtId="0" fontId="3" fillId="0" borderId="11" xfId="0" applyFont="1" applyBorder="1" applyAlignment="1" applyProtection="1">
      <alignment horizontal="center" vertical="distributed"/>
    </xf>
    <xf numFmtId="0" fontId="3" fillId="0" borderId="19" xfId="0" applyFont="1" applyBorder="1" applyAlignment="1" applyProtection="1">
      <alignment horizontal="center" vertical="distributed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justify" vertical="top"/>
    </xf>
    <xf numFmtId="0" fontId="21" fillId="0" borderId="2" xfId="0" applyFont="1" applyFill="1" applyBorder="1" applyAlignment="1" applyProtection="1">
      <alignment horizontal="center" vertical="top"/>
      <protection locked="0"/>
    </xf>
    <xf numFmtId="0" fontId="29" fillId="0" borderId="11" xfId="0" applyFont="1" applyFill="1" applyBorder="1" applyAlignment="1" applyProtection="1">
      <alignment horizontal="left" vertical="center" wrapText="1"/>
    </xf>
    <xf numFmtId="0" fontId="28" fillId="0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view="pageBreakPreview" topLeftCell="A13" zoomScale="82" zoomScaleNormal="82" zoomScaleSheetLayoutView="82" workbookViewId="0">
      <selection activeCell="B43" sqref="B43"/>
    </sheetView>
  </sheetViews>
  <sheetFormatPr defaultColWidth="9.28515625" defaultRowHeight="15" x14ac:dyDescent="0.25"/>
  <cols>
    <col min="1" max="1" width="6.5703125" style="2" customWidth="1"/>
    <col min="2" max="2" width="80" style="3" customWidth="1"/>
    <col min="3" max="3" width="11.28515625" style="4" customWidth="1"/>
    <col min="4" max="4" width="12.28515625" style="4" customWidth="1"/>
    <col min="5" max="5" width="9.7109375" style="1" customWidth="1"/>
    <col min="6" max="12" width="7.7109375" style="1" customWidth="1"/>
    <col min="13" max="16384" width="9.28515625" style="1"/>
  </cols>
  <sheetData>
    <row r="1" spans="1:12" ht="21" customHeight="1" x14ac:dyDescent="0.4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5">
      <c r="H2" s="1" t="s">
        <v>2</v>
      </c>
      <c r="I2" s="132"/>
      <c r="J2" s="132"/>
      <c r="K2" s="132"/>
      <c r="L2" s="132"/>
    </row>
    <row r="3" spans="1:12" ht="15.75" x14ac:dyDescent="0.25">
      <c r="A3" s="5" t="s">
        <v>3</v>
      </c>
      <c r="B3" s="6"/>
      <c r="I3" s="7"/>
      <c r="J3" s="7"/>
      <c r="K3" s="7"/>
      <c r="L3" s="7"/>
    </row>
    <row r="4" spans="1:12" ht="45.75" customHeight="1" x14ac:dyDescent="0.25">
      <c r="A4" s="8"/>
      <c r="B4" s="135" t="s">
        <v>35</v>
      </c>
      <c r="C4" s="135"/>
      <c r="D4" s="135"/>
      <c r="E4" s="135"/>
      <c r="F4" s="135"/>
      <c r="G4" s="135"/>
      <c r="H4" s="135"/>
      <c r="I4" s="9"/>
      <c r="J4" s="9"/>
      <c r="K4" s="9"/>
      <c r="L4" s="9"/>
    </row>
    <row r="5" spans="1:12" ht="15" customHeight="1" x14ac:dyDescent="0.25">
      <c r="A5" s="10" t="s">
        <v>4</v>
      </c>
      <c r="B5" s="11"/>
      <c r="E5" s="12"/>
      <c r="F5" s="12"/>
      <c r="G5" s="12"/>
      <c r="H5" s="12"/>
      <c r="I5" s="13"/>
      <c r="J5" s="13"/>
      <c r="K5" s="13"/>
      <c r="L5" s="13"/>
    </row>
    <row r="6" spans="1:12" ht="42.75" customHeight="1" x14ac:dyDescent="0.25">
      <c r="A6" s="8"/>
      <c r="B6" s="137" t="s">
        <v>27</v>
      </c>
      <c r="C6" s="137"/>
      <c r="D6" s="137"/>
      <c r="E6" s="137"/>
      <c r="F6" s="137"/>
      <c r="G6" s="137"/>
      <c r="H6" s="137"/>
      <c r="I6" s="137"/>
      <c r="J6" s="137"/>
    </row>
    <row r="7" spans="1:12" ht="15.75" x14ac:dyDescent="0.25">
      <c r="A7" s="14" t="s">
        <v>5</v>
      </c>
      <c r="B7" s="15"/>
      <c r="E7" s="12"/>
      <c r="F7" s="12"/>
      <c r="G7" s="12"/>
      <c r="H7" s="12"/>
    </row>
    <row r="8" spans="1:12" ht="38.25" customHeight="1" x14ac:dyDescent="0.25">
      <c r="A8" s="16"/>
      <c r="B8" s="136" t="s">
        <v>38</v>
      </c>
      <c r="C8" s="136"/>
      <c r="D8" s="136"/>
      <c r="E8" s="136"/>
      <c r="F8" s="136"/>
      <c r="G8" s="136"/>
      <c r="H8" s="136"/>
    </row>
    <row r="9" spans="1:12" ht="21" customHeight="1" x14ac:dyDescent="0.25">
      <c r="A9" s="17"/>
      <c r="C9" s="3"/>
      <c r="D9" s="3"/>
    </row>
    <row r="10" spans="1:12" s="25" customFormat="1" ht="21" customHeight="1" x14ac:dyDescent="0.25">
      <c r="A10" s="24"/>
      <c r="B10" s="133" t="s">
        <v>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s="25" customFormat="1" ht="21" customHeight="1" x14ac:dyDescent="0.25">
      <c r="A11" s="24"/>
      <c r="B11" s="138" t="s">
        <v>20</v>
      </c>
      <c r="C11" s="138"/>
      <c r="D11" s="138"/>
      <c r="E11" s="37"/>
      <c r="F11" s="37"/>
      <c r="G11" s="37"/>
      <c r="H11" s="37"/>
      <c r="I11" s="37"/>
      <c r="J11" s="37"/>
      <c r="K11" s="37"/>
      <c r="L11" s="37"/>
    </row>
    <row r="12" spans="1:12" s="25" customFormat="1" ht="21" customHeight="1" thickBot="1" x14ac:dyDescent="0.3">
      <c r="A12" s="24"/>
      <c r="B12" s="38"/>
      <c r="C12" s="26"/>
      <c r="D12" s="26"/>
      <c r="E12" s="37"/>
      <c r="F12" s="37"/>
      <c r="G12" s="37"/>
      <c r="H12" s="37"/>
      <c r="I12" s="37"/>
      <c r="J12" s="37"/>
      <c r="K12" s="37"/>
      <c r="L12" s="37"/>
    </row>
    <row r="13" spans="1:12" ht="47.25" customHeight="1" thickBot="1" x14ac:dyDescent="0.3">
      <c r="A13" s="139" t="s">
        <v>7</v>
      </c>
      <c r="B13" s="141" t="s">
        <v>24</v>
      </c>
      <c r="C13" s="141" t="s">
        <v>0</v>
      </c>
      <c r="D13" s="143" t="s">
        <v>1</v>
      </c>
      <c r="E13" s="145" t="s">
        <v>22</v>
      </c>
      <c r="F13" s="146"/>
      <c r="G13" s="146"/>
      <c r="H13" s="147"/>
      <c r="I13" s="145" t="s">
        <v>9</v>
      </c>
      <c r="J13" s="146"/>
      <c r="K13" s="146"/>
      <c r="L13" s="147"/>
    </row>
    <row r="14" spans="1:12" ht="23.25" thickBot="1" x14ac:dyDescent="0.3">
      <c r="A14" s="140"/>
      <c r="B14" s="142"/>
      <c r="C14" s="142"/>
      <c r="D14" s="144"/>
      <c r="E14" s="54" t="s">
        <v>10</v>
      </c>
      <c r="F14" s="28" t="s">
        <v>11</v>
      </c>
      <c r="G14" s="29" t="s">
        <v>12</v>
      </c>
      <c r="H14" s="30" t="s">
        <v>13</v>
      </c>
      <c r="I14" s="54" t="s">
        <v>10</v>
      </c>
      <c r="J14" s="28" t="s">
        <v>11</v>
      </c>
      <c r="K14" s="29" t="s">
        <v>12</v>
      </c>
      <c r="L14" s="30" t="s">
        <v>13</v>
      </c>
    </row>
    <row r="15" spans="1:12" s="18" customFormat="1" ht="21" customHeight="1" x14ac:dyDescent="0.25">
      <c r="A15" s="89" t="s">
        <v>26</v>
      </c>
      <c r="B15" s="69" t="s">
        <v>25</v>
      </c>
      <c r="C15" s="71"/>
      <c r="D15" s="80"/>
      <c r="E15" s="75"/>
      <c r="F15" s="64"/>
      <c r="G15" s="64"/>
      <c r="H15" s="65"/>
      <c r="I15" s="84"/>
      <c r="J15" s="64"/>
      <c r="K15" s="64"/>
      <c r="L15" s="85"/>
    </row>
    <row r="16" spans="1:12" ht="22.5" customHeight="1" x14ac:dyDescent="0.25">
      <c r="A16" s="66">
        <v>3.1</v>
      </c>
      <c r="B16" s="57" t="s">
        <v>80</v>
      </c>
      <c r="C16" s="59"/>
      <c r="D16" s="58"/>
      <c r="E16" s="76"/>
      <c r="F16" s="61"/>
      <c r="G16" s="61"/>
      <c r="H16" s="63"/>
      <c r="I16" s="60"/>
      <c r="J16" s="61"/>
      <c r="K16" s="63"/>
      <c r="L16" s="62"/>
    </row>
    <row r="17" spans="1:12" ht="18.75" customHeight="1" x14ac:dyDescent="0.25">
      <c r="A17" s="120" t="s">
        <v>30</v>
      </c>
      <c r="B17" s="39" t="s">
        <v>55</v>
      </c>
      <c r="C17" s="72" t="s">
        <v>28</v>
      </c>
      <c r="D17" s="119">
        <f>681.6/96*76</f>
        <v>539.6</v>
      </c>
      <c r="E17" s="77"/>
      <c r="F17" s="27"/>
      <c r="G17" s="27"/>
      <c r="H17" s="22"/>
      <c r="I17" s="19"/>
      <c r="J17" s="20"/>
      <c r="K17" s="22"/>
      <c r="L17" s="21"/>
    </row>
    <row r="18" spans="1:12" ht="18.75" customHeight="1" x14ac:dyDescent="0.25">
      <c r="A18" s="120" t="s">
        <v>31</v>
      </c>
      <c r="B18" s="39" t="s">
        <v>56</v>
      </c>
      <c r="C18" s="72" t="s">
        <v>28</v>
      </c>
      <c r="D18" s="119">
        <f>2608.32/96*76</f>
        <v>2064.92</v>
      </c>
      <c r="E18" s="77"/>
      <c r="F18" s="27"/>
      <c r="G18" s="27"/>
      <c r="H18" s="22"/>
      <c r="I18" s="19"/>
      <c r="J18" s="20"/>
      <c r="K18" s="22"/>
      <c r="L18" s="21"/>
    </row>
    <row r="19" spans="1:12" ht="18.75" customHeight="1" x14ac:dyDescent="0.25">
      <c r="A19" s="120" t="s">
        <v>32</v>
      </c>
      <c r="B19" s="39" t="s">
        <v>29</v>
      </c>
      <c r="C19" s="72" t="s">
        <v>21</v>
      </c>
      <c r="D19" s="119">
        <f>276.87/96*76</f>
        <v>219.18875000000003</v>
      </c>
      <c r="E19" s="77"/>
      <c r="F19" s="27"/>
      <c r="G19" s="27"/>
      <c r="H19" s="22"/>
      <c r="I19" s="19"/>
      <c r="J19" s="20"/>
      <c r="K19" s="22"/>
      <c r="L19" s="21"/>
    </row>
    <row r="20" spans="1:12" ht="18.75" hidden="1" customHeight="1" x14ac:dyDescent="0.25">
      <c r="A20" s="120"/>
      <c r="B20" s="39" t="s">
        <v>47</v>
      </c>
      <c r="C20" s="72" t="s">
        <v>21</v>
      </c>
      <c r="D20" s="121">
        <f>(6.31*11.7*12+6.31*7.82*12)*96/1000</f>
        <v>141.89322239999996</v>
      </c>
      <c r="E20" s="77"/>
      <c r="F20" s="27"/>
      <c r="G20" s="27"/>
      <c r="H20" s="22"/>
      <c r="I20" s="19"/>
      <c r="J20" s="20"/>
      <c r="K20" s="22"/>
      <c r="L20" s="21"/>
    </row>
    <row r="21" spans="1:12" ht="18.75" hidden="1" customHeight="1" x14ac:dyDescent="0.25">
      <c r="A21" s="120"/>
      <c r="B21" s="39" t="s">
        <v>48</v>
      </c>
      <c r="C21" s="72" t="s">
        <v>21</v>
      </c>
      <c r="D21" s="121">
        <f>(0.617*127.095*1+0.617*83.6*1)*96/1000</f>
        <v>12.479886239999997</v>
      </c>
      <c r="E21" s="77"/>
      <c r="F21" s="27"/>
      <c r="G21" s="27"/>
      <c r="H21" s="22"/>
      <c r="I21" s="19"/>
      <c r="J21" s="20"/>
      <c r="K21" s="22"/>
      <c r="L21" s="21"/>
    </row>
    <row r="22" spans="1:12" ht="18.75" hidden="1" customHeight="1" x14ac:dyDescent="0.25">
      <c r="A22" s="120"/>
      <c r="B22" s="39" t="s">
        <v>49</v>
      </c>
      <c r="C22" s="72" t="s">
        <v>50</v>
      </c>
      <c r="D22" s="121">
        <f>(0.1*12+0.1*8)*96</f>
        <v>192</v>
      </c>
      <c r="E22" s="77"/>
      <c r="F22" s="27"/>
      <c r="G22" s="27"/>
      <c r="H22" s="22"/>
      <c r="I22" s="19"/>
      <c r="J22" s="20"/>
      <c r="K22" s="22"/>
      <c r="L22" s="21"/>
    </row>
    <row r="23" spans="1:12" ht="18.75" hidden="1" customHeight="1" x14ac:dyDescent="0.25">
      <c r="A23" s="120"/>
      <c r="B23" s="39" t="s">
        <v>51</v>
      </c>
      <c r="C23" s="72" t="s">
        <v>50</v>
      </c>
      <c r="D23" s="121">
        <f>(0.4*1+0.2*1)*96</f>
        <v>57.600000000000009</v>
      </c>
      <c r="E23" s="77"/>
      <c r="F23" s="27"/>
      <c r="G23" s="27"/>
      <c r="H23" s="22"/>
      <c r="I23" s="19"/>
      <c r="J23" s="20"/>
      <c r="K23" s="22"/>
      <c r="L23" s="21"/>
    </row>
    <row r="24" spans="1:12" ht="18.75" hidden="1" customHeight="1" x14ac:dyDescent="0.25">
      <c r="A24" s="120"/>
      <c r="B24" s="39" t="s">
        <v>52</v>
      </c>
      <c r="C24" s="72" t="s">
        <v>21</v>
      </c>
      <c r="D24" s="121">
        <f>(0.888*0.85*24+0.888*0.85*16)*96/1000</f>
        <v>2.8984319999999997</v>
      </c>
      <c r="E24" s="77"/>
      <c r="F24" s="27"/>
      <c r="G24" s="27"/>
      <c r="H24" s="22"/>
      <c r="I24" s="19"/>
      <c r="J24" s="20"/>
      <c r="K24" s="22"/>
      <c r="L24" s="21"/>
    </row>
    <row r="25" spans="1:12" ht="18.75" hidden="1" customHeight="1" x14ac:dyDescent="0.25">
      <c r="A25" s="120"/>
      <c r="B25" s="39" t="s">
        <v>53</v>
      </c>
      <c r="C25" s="72" t="s">
        <v>21</v>
      </c>
      <c r="D25" s="121">
        <f>2.47*1.2*2*96/1000</f>
        <v>0.56908799999999993</v>
      </c>
      <c r="E25" s="77"/>
      <c r="F25" s="27"/>
      <c r="G25" s="27"/>
      <c r="H25" s="22"/>
      <c r="I25" s="19"/>
      <c r="J25" s="20"/>
      <c r="K25" s="22"/>
      <c r="L25" s="21"/>
    </row>
    <row r="26" spans="1:12" ht="18.75" hidden="1" customHeight="1" x14ac:dyDescent="0.25">
      <c r="A26" s="120"/>
      <c r="B26" s="39" t="s">
        <v>54</v>
      </c>
      <c r="C26" s="72" t="s">
        <v>21</v>
      </c>
      <c r="D26" s="121">
        <f>14.1*1.2*1*96/1000</f>
        <v>1.6243199999999998</v>
      </c>
      <c r="E26" s="77"/>
      <c r="F26" s="27"/>
      <c r="G26" s="27"/>
      <c r="H26" s="22"/>
      <c r="I26" s="19"/>
      <c r="J26" s="20"/>
      <c r="K26" s="22"/>
      <c r="L26" s="21"/>
    </row>
    <row r="27" spans="1:12" ht="18.75" customHeight="1" x14ac:dyDescent="0.25">
      <c r="A27" s="120" t="s">
        <v>33</v>
      </c>
      <c r="B27" s="39" t="s">
        <v>46</v>
      </c>
      <c r="C27" s="72" t="s">
        <v>40</v>
      </c>
      <c r="D27" s="119">
        <f>1946.88/96*76</f>
        <v>1541.2800000000002</v>
      </c>
      <c r="E27" s="77"/>
      <c r="F27" s="27"/>
      <c r="G27" s="27"/>
      <c r="H27" s="22"/>
      <c r="I27" s="19"/>
      <c r="J27" s="20"/>
      <c r="K27" s="22"/>
      <c r="L27" s="21"/>
    </row>
    <row r="28" spans="1:12" ht="18.75" customHeight="1" x14ac:dyDescent="0.25">
      <c r="A28" s="120" t="s">
        <v>34</v>
      </c>
      <c r="B28" s="39" t="s">
        <v>57</v>
      </c>
      <c r="C28" s="72" t="s">
        <v>28</v>
      </c>
      <c r="D28" s="119">
        <f>288/96*76</f>
        <v>228</v>
      </c>
      <c r="E28" s="77"/>
      <c r="F28" s="27"/>
      <c r="G28" s="27"/>
      <c r="H28" s="22"/>
      <c r="I28" s="19"/>
      <c r="J28" s="20"/>
      <c r="K28" s="22"/>
      <c r="L28" s="21"/>
    </row>
    <row r="29" spans="1:12" ht="18.75" customHeight="1" x14ac:dyDescent="0.25">
      <c r="A29" s="120" t="s">
        <v>39</v>
      </c>
      <c r="B29" s="39" t="s">
        <v>41</v>
      </c>
      <c r="C29" s="72" t="s">
        <v>28</v>
      </c>
      <c r="D29" s="119">
        <f>48/96*76</f>
        <v>38</v>
      </c>
      <c r="E29" s="77"/>
      <c r="F29" s="27"/>
      <c r="G29" s="27"/>
      <c r="H29" s="22"/>
      <c r="I29" s="19"/>
      <c r="J29" s="20"/>
      <c r="K29" s="22"/>
      <c r="L29" s="21"/>
    </row>
    <row r="30" spans="1:12" ht="22.5" customHeight="1" x14ac:dyDescent="0.25">
      <c r="A30" s="66">
        <v>3.2</v>
      </c>
      <c r="B30" s="57" t="s">
        <v>77</v>
      </c>
      <c r="C30" s="59"/>
      <c r="D30" s="58"/>
      <c r="E30" s="76"/>
      <c r="F30" s="61"/>
      <c r="G30" s="61"/>
      <c r="H30" s="63"/>
      <c r="I30" s="60"/>
      <c r="J30" s="61"/>
      <c r="K30" s="63"/>
      <c r="L30" s="62"/>
    </row>
    <row r="31" spans="1:12" ht="18.75" customHeight="1" x14ac:dyDescent="0.25">
      <c r="A31" s="120" t="s">
        <v>36</v>
      </c>
      <c r="B31" s="39" t="s">
        <v>55</v>
      </c>
      <c r="C31" s="72" t="s">
        <v>28</v>
      </c>
      <c r="D31" s="119">
        <v>8.11</v>
      </c>
      <c r="E31" s="77"/>
      <c r="F31" s="27"/>
      <c r="G31" s="27"/>
      <c r="H31" s="22"/>
      <c r="I31" s="19"/>
      <c r="J31" s="20"/>
      <c r="K31" s="22"/>
      <c r="L31" s="21"/>
    </row>
    <row r="32" spans="1:12" ht="18.75" customHeight="1" x14ac:dyDescent="0.25">
      <c r="A32" s="120" t="s">
        <v>37</v>
      </c>
      <c r="B32" s="39" t="s">
        <v>56</v>
      </c>
      <c r="C32" s="72" t="s">
        <v>28</v>
      </c>
      <c r="D32" s="119">
        <v>47.8</v>
      </c>
      <c r="E32" s="77"/>
      <c r="F32" s="27"/>
      <c r="G32" s="27"/>
      <c r="H32" s="22"/>
      <c r="I32" s="19"/>
      <c r="J32" s="20"/>
      <c r="K32" s="22"/>
      <c r="L32" s="21"/>
    </row>
    <row r="33" spans="1:12" ht="18.75" customHeight="1" x14ac:dyDescent="0.25">
      <c r="A33" s="120" t="s">
        <v>43</v>
      </c>
      <c r="B33" s="39" t="s">
        <v>29</v>
      </c>
      <c r="C33" s="72" t="s">
        <v>21</v>
      </c>
      <c r="D33" s="119">
        <v>2.7</v>
      </c>
      <c r="E33" s="77"/>
      <c r="F33" s="27"/>
      <c r="G33" s="27"/>
      <c r="H33" s="22"/>
      <c r="I33" s="19"/>
      <c r="J33" s="20"/>
      <c r="K33" s="22"/>
      <c r="L33" s="21"/>
    </row>
    <row r="34" spans="1:12" ht="18.75" hidden="1" customHeight="1" x14ac:dyDescent="0.25">
      <c r="A34" s="120"/>
      <c r="B34" s="39" t="s">
        <v>47</v>
      </c>
      <c r="C34" s="72" t="s">
        <v>21</v>
      </c>
      <c r="D34" s="121" t="e">
        <f>D20/$N$28</f>
        <v>#DIV/0!</v>
      </c>
      <c r="E34" s="77"/>
      <c r="F34" s="27"/>
      <c r="G34" s="27"/>
      <c r="H34" s="22"/>
      <c r="I34" s="19"/>
      <c r="J34" s="20"/>
      <c r="K34" s="22"/>
      <c r="L34" s="21"/>
    </row>
    <row r="35" spans="1:12" ht="18.75" hidden="1" customHeight="1" x14ac:dyDescent="0.25">
      <c r="A35" s="120"/>
      <c r="B35" s="39" t="s">
        <v>48</v>
      </c>
      <c r="C35" s="72" t="s">
        <v>21</v>
      </c>
      <c r="D35" s="121" t="e">
        <f t="shared" ref="D35:D40" si="0">D21/$N$28</f>
        <v>#DIV/0!</v>
      </c>
      <c r="E35" s="77"/>
      <c r="F35" s="27"/>
      <c r="G35" s="27"/>
      <c r="H35" s="22"/>
      <c r="I35" s="19"/>
      <c r="J35" s="20"/>
      <c r="K35" s="22"/>
      <c r="L35" s="21"/>
    </row>
    <row r="36" spans="1:12" ht="18.75" hidden="1" customHeight="1" x14ac:dyDescent="0.25">
      <c r="A36" s="120"/>
      <c r="B36" s="39" t="s">
        <v>49</v>
      </c>
      <c r="C36" s="72" t="s">
        <v>50</v>
      </c>
      <c r="D36" s="121" t="e">
        <f t="shared" si="0"/>
        <v>#DIV/0!</v>
      </c>
      <c r="E36" s="77"/>
      <c r="F36" s="27"/>
      <c r="G36" s="27"/>
      <c r="H36" s="22"/>
      <c r="I36" s="19"/>
      <c r="J36" s="20"/>
      <c r="K36" s="22"/>
      <c r="L36" s="21"/>
    </row>
    <row r="37" spans="1:12" ht="18.75" hidden="1" customHeight="1" x14ac:dyDescent="0.25">
      <c r="A37" s="120"/>
      <c r="B37" s="39" t="s">
        <v>51</v>
      </c>
      <c r="C37" s="72" t="s">
        <v>50</v>
      </c>
      <c r="D37" s="121" t="e">
        <f t="shared" si="0"/>
        <v>#DIV/0!</v>
      </c>
      <c r="E37" s="77"/>
      <c r="F37" s="27"/>
      <c r="G37" s="27"/>
      <c r="H37" s="22"/>
      <c r="I37" s="19"/>
      <c r="J37" s="20"/>
      <c r="K37" s="22"/>
      <c r="L37" s="21"/>
    </row>
    <row r="38" spans="1:12" ht="18.75" hidden="1" customHeight="1" x14ac:dyDescent="0.25">
      <c r="A38" s="120"/>
      <c r="B38" s="39" t="s">
        <v>52</v>
      </c>
      <c r="C38" s="72" t="s">
        <v>21</v>
      </c>
      <c r="D38" s="121" t="e">
        <f t="shared" si="0"/>
        <v>#DIV/0!</v>
      </c>
      <c r="E38" s="77"/>
      <c r="F38" s="27"/>
      <c r="G38" s="27"/>
      <c r="H38" s="22"/>
      <c r="I38" s="19"/>
      <c r="J38" s="20"/>
      <c r="K38" s="22"/>
      <c r="L38" s="21"/>
    </row>
    <row r="39" spans="1:12" ht="18.75" hidden="1" customHeight="1" x14ac:dyDescent="0.25">
      <c r="A39" s="120"/>
      <c r="B39" s="39" t="s">
        <v>53</v>
      </c>
      <c r="C39" s="72" t="s">
        <v>21</v>
      </c>
      <c r="D39" s="121" t="e">
        <f t="shared" si="0"/>
        <v>#DIV/0!</v>
      </c>
      <c r="E39" s="77"/>
      <c r="F39" s="27"/>
      <c r="G39" s="27"/>
      <c r="H39" s="22"/>
      <c r="I39" s="19"/>
      <c r="J39" s="20"/>
      <c r="K39" s="22"/>
      <c r="L39" s="21"/>
    </row>
    <row r="40" spans="1:12" ht="18.75" hidden="1" customHeight="1" x14ac:dyDescent="0.25">
      <c r="A40" s="120"/>
      <c r="B40" s="39" t="s">
        <v>54</v>
      </c>
      <c r="C40" s="72" t="s">
        <v>21</v>
      </c>
      <c r="D40" s="121" t="e">
        <f t="shared" si="0"/>
        <v>#DIV/0!</v>
      </c>
      <c r="E40" s="77"/>
      <c r="F40" s="27"/>
      <c r="G40" s="27"/>
      <c r="H40" s="22"/>
      <c r="I40" s="19"/>
      <c r="J40" s="20"/>
      <c r="K40" s="22"/>
      <c r="L40" s="21"/>
    </row>
    <row r="41" spans="1:12" ht="18.75" customHeight="1" x14ac:dyDescent="0.25">
      <c r="A41" s="120" t="s">
        <v>44</v>
      </c>
      <c r="B41" s="39" t="s">
        <v>46</v>
      </c>
      <c r="C41" s="72" t="s">
        <v>40</v>
      </c>
      <c r="D41" s="119">
        <v>54.06</v>
      </c>
      <c r="E41" s="77"/>
      <c r="F41" s="27"/>
      <c r="G41" s="27"/>
      <c r="H41" s="22"/>
      <c r="I41" s="19"/>
      <c r="J41" s="20"/>
      <c r="K41" s="22"/>
      <c r="L41" s="21"/>
    </row>
    <row r="42" spans="1:12" ht="18.75" customHeight="1" x14ac:dyDescent="0.25">
      <c r="A42" s="120" t="s">
        <v>45</v>
      </c>
      <c r="B42" s="39" t="s">
        <v>41</v>
      </c>
      <c r="C42" s="72" t="s">
        <v>28</v>
      </c>
      <c r="D42" s="119">
        <v>2</v>
      </c>
      <c r="E42" s="77"/>
      <c r="F42" s="27"/>
      <c r="G42" s="27"/>
      <c r="H42" s="22"/>
      <c r="I42" s="19"/>
      <c r="J42" s="20"/>
      <c r="K42" s="22"/>
      <c r="L42" s="21"/>
    </row>
    <row r="43" spans="1:12" ht="18.75" customHeight="1" x14ac:dyDescent="0.25">
      <c r="A43" s="66">
        <v>3.3</v>
      </c>
      <c r="B43" s="57" t="s">
        <v>76</v>
      </c>
      <c r="C43" s="59"/>
      <c r="D43" s="58"/>
      <c r="E43" s="76"/>
      <c r="F43" s="61"/>
      <c r="G43" s="61"/>
      <c r="H43" s="63"/>
      <c r="I43" s="60"/>
      <c r="J43" s="61"/>
      <c r="K43" s="63"/>
      <c r="L43" s="62"/>
    </row>
    <row r="44" spans="1:12" ht="18.75" customHeight="1" x14ac:dyDescent="0.25">
      <c r="A44" s="120" t="s">
        <v>66</v>
      </c>
      <c r="B44" s="39" t="s">
        <v>55</v>
      </c>
      <c r="C44" s="72" t="s">
        <v>28</v>
      </c>
      <c r="D44" s="119">
        <f>7.1*4</f>
        <v>28.4</v>
      </c>
      <c r="E44" s="77"/>
      <c r="F44" s="27"/>
      <c r="G44" s="27"/>
      <c r="H44" s="22"/>
      <c r="I44" s="19"/>
      <c r="J44" s="20"/>
      <c r="K44" s="22"/>
      <c r="L44" s="21"/>
    </row>
    <row r="45" spans="1:12" ht="18.75" customHeight="1" x14ac:dyDescent="0.25">
      <c r="A45" s="120" t="s">
        <v>67</v>
      </c>
      <c r="B45" s="39" t="s">
        <v>56</v>
      </c>
      <c r="C45" s="72" t="s">
        <v>28</v>
      </c>
      <c r="D45" s="119">
        <v>108.68</v>
      </c>
      <c r="E45" s="77"/>
      <c r="F45" s="27"/>
      <c r="G45" s="27"/>
      <c r="H45" s="22"/>
      <c r="I45" s="19"/>
      <c r="J45" s="20"/>
      <c r="K45" s="22"/>
      <c r="L45" s="21"/>
    </row>
    <row r="46" spans="1:12" ht="18.75" customHeight="1" x14ac:dyDescent="0.25">
      <c r="A46" s="120" t="s">
        <v>68</v>
      </c>
      <c r="B46" s="39" t="s">
        <v>29</v>
      </c>
      <c r="C46" s="72" t="s">
        <v>21</v>
      </c>
      <c r="D46" s="119">
        <f>37583.3/1000</f>
        <v>37.583300000000001</v>
      </c>
      <c r="E46" s="77"/>
      <c r="F46" s="27"/>
      <c r="G46" s="27"/>
      <c r="H46" s="22"/>
      <c r="I46" s="19"/>
      <c r="J46" s="20"/>
      <c r="K46" s="22"/>
      <c r="L46" s="21"/>
    </row>
    <row r="47" spans="1:12" ht="18.75" customHeight="1" x14ac:dyDescent="0.25">
      <c r="A47" s="120" t="s">
        <v>69</v>
      </c>
      <c r="B47" s="39" t="s">
        <v>60</v>
      </c>
      <c r="C47" s="72" t="s">
        <v>40</v>
      </c>
      <c r="D47" s="119">
        <v>101.76</v>
      </c>
      <c r="E47" s="77"/>
      <c r="F47" s="27"/>
      <c r="G47" s="27"/>
      <c r="H47" s="22"/>
      <c r="I47" s="19"/>
      <c r="J47" s="20"/>
      <c r="K47" s="22"/>
      <c r="L47" s="21"/>
    </row>
    <row r="48" spans="1:12" ht="18.75" customHeight="1" x14ac:dyDescent="0.25">
      <c r="A48" s="120" t="s">
        <v>70</v>
      </c>
      <c r="B48" s="39" t="s">
        <v>58</v>
      </c>
      <c r="C48" s="72" t="s">
        <v>21</v>
      </c>
      <c r="D48" s="119">
        <f>23.3/1000</f>
        <v>2.3300000000000001E-2</v>
      </c>
      <c r="E48" s="77"/>
      <c r="F48" s="27"/>
      <c r="G48" s="27"/>
      <c r="H48" s="22"/>
      <c r="I48" s="19"/>
      <c r="J48" s="20"/>
      <c r="K48" s="22"/>
      <c r="L48" s="21"/>
    </row>
    <row r="49" spans="1:12" ht="18.75" customHeight="1" x14ac:dyDescent="0.25">
      <c r="A49" s="120" t="s">
        <v>71</v>
      </c>
      <c r="B49" s="39" t="s">
        <v>59</v>
      </c>
      <c r="C49" s="72" t="s">
        <v>21</v>
      </c>
      <c r="D49" s="119">
        <f>1159.4/1000</f>
        <v>1.1594</v>
      </c>
      <c r="E49" s="77"/>
      <c r="F49" s="27"/>
      <c r="G49" s="27"/>
      <c r="H49" s="22"/>
      <c r="I49" s="19"/>
      <c r="J49" s="20"/>
      <c r="K49" s="22"/>
      <c r="L49" s="21"/>
    </row>
    <row r="50" spans="1:12" ht="18.75" customHeight="1" x14ac:dyDescent="0.25">
      <c r="A50" s="120" t="s">
        <v>72</v>
      </c>
      <c r="B50" s="39" t="s">
        <v>61</v>
      </c>
      <c r="C50" s="72" t="s">
        <v>21</v>
      </c>
      <c r="D50" s="119">
        <f>1522.1/1000</f>
        <v>1.5221</v>
      </c>
      <c r="E50" s="77"/>
      <c r="F50" s="27"/>
      <c r="G50" s="27"/>
      <c r="H50" s="22"/>
      <c r="I50" s="19"/>
      <c r="J50" s="20"/>
      <c r="K50" s="22"/>
      <c r="L50" s="21"/>
    </row>
    <row r="51" spans="1:12" ht="18.75" customHeight="1" x14ac:dyDescent="0.25">
      <c r="A51" s="120" t="s">
        <v>73</v>
      </c>
      <c r="B51" s="39" t="s">
        <v>62</v>
      </c>
      <c r="C51" s="72" t="s">
        <v>65</v>
      </c>
      <c r="D51" s="119">
        <f>137.9*4</f>
        <v>551.6</v>
      </c>
      <c r="E51" s="77"/>
      <c r="F51" s="27"/>
      <c r="G51" s="27"/>
      <c r="H51" s="22"/>
      <c r="I51" s="19"/>
      <c r="J51" s="20"/>
      <c r="K51" s="22"/>
      <c r="L51" s="21"/>
    </row>
    <row r="52" spans="1:12" ht="18.75" customHeight="1" x14ac:dyDescent="0.25">
      <c r="A52" s="120" t="s">
        <v>74</v>
      </c>
      <c r="B52" s="39" t="s">
        <v>63</v>
      </c>
      <c r="C52" s="72" t="s">
        <v>65</v>
      </c>
      <c r="D52" s="119">
        <f>275.8*4</f>
        <v>1103.2</v>
      </c>
      <c r="E52" s="77"/>
      <c r="F52" s="27"/>
      <c r="G52" s="27"/>
      <c r="H52" s="22"/>
      <c r="I52" s="19"/>
      <c r="J52" s="20"/>
      <c r="K52" s="22"/>
      <c r="L52" s="21"/>
    </row>
    <row r="53" spans="1:12" ht="18.75" customHeight="1" x14ac:dyDescent="0.25">
      <c r="A53" s="120" t="s">
        <v>75</v>
      </c>
      <c r="B53" s="39" t="s">
        <v>64</v>
      </c>
      <c r="C53" s="72" t="s">
        <v>65</v>
      </c>
      <c r="D53" s="119">
        <f>19.6*4</f>
        <v>78.400000000000006</v>
      </c>
      <c r="E53" s="77"/>
      <c r="F53" s="27"/>
      <c r="G53" s="27"/>
      <c r="H53" s="22"/>
      <c r="I53" s="19"/>
      <c r="J53" s="20"/>
      <c r="K53" s="22"/>
      <c r="L53" s="21"/>
    </row>
    <row r="54" spans="1:12" ht="18.75" customHeight="1" x14ac:dyDescent="0.25">
      <c r="A54" s="120" t="s">
        <v>79</v>
      </c>
      <c r="B54" s="39" t="s">
        <v>57</v>
      </c>
      <c r="C54" s="123" t="s">
        <v>28</v>
      </c>
      <c r="D54" s="124">
        <f>288/96*4</f>
        <v>12</v>
      </c>
      <c r="E54" s="125"/>
      <c r="F54" s="126"/>
      <c r="G54" s="126"/>
      <c r="H54" s="127"/>
      <c r="I54" s="128"/>
      <c r="J54" s="129"/>
      <c r="K54" s="127"/>
      <c r="L54" s="130"/>
    </row>
    <row r="55" spans="1:12" ht="18.75" customHeight="1" x14ac:dyDescent="0.25">
      <c r="A55" s="120" t="s">
        <v>82</v>
      </c>
      <c r="B55" s="39" t="s">
        <v>41</v>
      </c>
      <c r="C55" s="72" t="s">
        <v>28</v>
      </c>
      <c r="D55" s="124">
        <f>48/96*4</f>
        <v>2</v>
      </c>
      <c r="E55" s="125"/>
      <c r="F55" s="126"/>
      <c r="G55" s="126"/>
      <c r="H55" s="127"/>
      <c r="I55" s="128"/>
      <c r="J55" s="129"/>
      <c r="K55" s="127"/>
      <c r="L55" s="130"/>
    </row>
    <row r="56" spans="1:12" ht="18.75" customHeight="1" x14ac:dyDescent="0.25">
      <c r="A56" s="120" t="s">
        <v>83</v>
      </c>
      <c r="B56" s="122" t="s">
        <v>78</v>
      </c>
      <c r="C56" s="123" t="s">
        <v>84</v>
      </c>
      <c r="D56" s="124">
        <v>4</v>
      </c>
      <c r="E56" s="125"/>
      <c r="F56" s="126"/>
      <c r="G56" s="126"/>
      <c r="H56" s="127"/>
      <c r="I56" s="128"/>
      <c r="J56" s="129"/>
      <c r="K56" s="127"/>
      <c r="L56" s="130"/>
    </row>
    <row r="57" spans="1:12" ht="18.75" customHeight="1" x14ac:dyDescent="0.25">
      <c r="A57" s="120" t="s">
        <v>85</v>
      </c>
      <c r="B57" s="122" t="s">
        <v>81</v>
      </c>
      <c r="C57" s="123" t="s">
        <v>84</v>
      </c>
      <c r="D57" s="124">
        <v>4</v>
      </c>
      <c r="E57" s="125"/>
      <c r="F57" s="126"/>
      <c r="G57" s="126"/>
      <c r="H57" s="127"/>
      <c r="I57" s="128"/>
      <c r="J57" s="129"/>
      <c r="K57" s="127"/>
      <c r="L57" s="130"/>
    </row>
    <row r="58" spans="1:12" ht="18.75" customHeight="1" x14ac:dyDescent="0.25">
      <c r="A58" s="66">
        <v>3.4</v>
      </c>
      <c r="B58" s="57" t="s">
        <v>95</v>
      </c>
      <c r="C58" s="59"/>
      <c r="D58" s="58"/>
      <c r="E58" s="76"/>
      <c r="F58" s="61"/>
      <c r="G58" s="61"/>
      <c r="H58" s="63"/>
      <c r="I58" s="60"/>
      <c r="J58" s="61"/>
      <c r="K58" s="63"/>
      <c r="L58" s="62"/>
    </row>
    <row r="59" spans="1:12" ht="18.75" customHeight="1" x14ac:dyDescent="0.25">
      <c r="A59" s="120" t="s">
        <v>86</v>
      </c>
      <c r="B59" s="39" t="s">
        <v>55</v>
      </c>
      <c r="C59" s="72" t="s">
        <v>28</v>
      </c>
      <c r="D59" s="124">
        <f>7.1*16</f>
        <v>113.6</v>
      </c>
      <c r="E59" s="125"/>
      <c r="F59" s="126"/>
      <c r="G59" s="126"/>
      <c r="H59" s="127"/>
      <c r="I59" s="128"/>
      <c r="J59" s="129"/>
      <c r="K59" s="127"/>
      <c r="L59" s="130"/>
    </row>
    <row r="60" spans="1:12" ht="18.75" customHeight="1" x14ac:dyDescent="0.25">
      <c r="A60" s="120" t="s">
        <v>87</v>
      </c>
      <c r="B60" s="39" t="s">
        <v>56</v>
      </c>
      <c r="C60" s="72" t="s">
        <v>28</v>
      </c>
      <c r="D60" s="124">
        <f>27.17*16</f>
        <v>434.72</v>
      </c>
      <c r="E60" s="125"/>
      <c r="F60" s="126"/>
      <c r="G60" s="126"/>
      <c r="H60" s="127"/>
      <c r="I60" s="128"/>
      <c r="J60" s="129"/>
      <c r="K60" s="127"/>
      <c r="L60" s="130"/>
    </row>
    <row r="61" spans="1:12" ht="18.75" customHeight="1" x14ac:dyDescent="0.25">
      <c r="A61" s="120" t="s">
        <v>88</v>
      </c>
      <c r="B61" s="39" t="s">
        <v>29</v>
      </c>
      <c r="C61" s="72" t="s">
        <v>21</v>
      </c>
      <c r="D61" s="124">
        <f>145943.4/1000</f>
        <v>145.9434</v>
      </c>
      <c r="E61" s="125"/>
      <c r="F61" s="126"/>
      <c r="G61" s="126"/>
      <c r="H61" s="127"/>
      <c r="I61" s="128"/>
      <c r="J61" s="129"/>
      <c r="K61" s="127"/>
      <c r="L61" s="130"/>
    </row>
    <row r="62" spans="1:12" ht="18.75" customHeight="1" x14ac:dyDescent="0.25">
      <c r="A62" s="120" t="s">
        <v>89</v>
      </c>
      <c r="B62" s="39" t="s">
        <v>60</v>
      </c>
      <c r="C62" s="72" t="s">
        <v>40</v>
      </c>
      <c r="D62" s="124">
        <v>516</v>
      </c>
      <c r="E62" s="125"/>
      <c r="F62" s="126"/>
      <c r="G62" s="126"/>
      <c r="H62" s="127"/>
      <c r="I62" s="128"/>
      <c r="J62" s="129"/>
      <c r="K62" s="127"/>
      <c r="L62" s="130"/>
    </row>
    <row r="63" spans="1:12" ht="18.75" customHeight="1" x14ac:dyDescent="0.25">
      <c r="A63" s="120" t="s">
        <v>90</v>
      </c>
      <c r="B63" s="39" t="s">
        <v>58</v>
      </c>
      <c r="C63" s="72" t="s">
        <v>21</v>
      </c>
      <c r="D63" s="124">
        <f>93.1/1000</f>
        <v>9.3099999999999988E-2</v>
      </c>
      <c r="E63" s="125"/>
      <c r="F63" s="126"/>
      <c r="G63" s="126"/>
      <c r="H63" s="127"/>
      <c r="I63" s="128"/>
      <c r="J63" s="129"/>
      <c r="K63" s="127"/>
      <c r="L63" s="130"/>
    </row>
    <row r="64" spans="1:12" ht="18.75" customHeight="1" x14ac:dyDescent="0.25">
      <c r="A64" s="120" t="s">
        <v>91</v>
      </c>
      <c r="B64" s="39" t="s">
        <v>59</v>
      </c>
      <c r="C64" s="72" t="s">
        <v>21</v>
      </c>
      <c r="D64" s="124">
        <f>4608.2/1000</f>
        <v>4.6082000000000001</v>
      </c>
      <c r="E64" s="125"/>
      <c r="F64" s="126"/>
      <c r="G64" s="126"/>
      <c r="H64" s="127"/>
      <c r="I64" s="128"/>
      <c r="J64" s="129"/>
      <c r="K64" s="127"/>
      <c r="L64" s="130"/>
    </row>
    <row r="65" spans="1:12" ht="18.75" customHeight="1" x14ac:dyDescent="0.25">
      <c r="A65" s="120" t="s">
        <v>92</v>
      </c>
      <c r="B65" s="39" t="s">
        <v>61</v>
      </c>
      <c r="C65" s="72" t="s">
        <v>21</v>
      </c>
      <c r="D65" s="124">
        <v>6.0495000000000001</v>
      </c>
      <c r="E65" s="125"/>
      <c r="F65" s="126"/>
      <c r="G65" s="126"/>
      <c r="H65" s="127"/>
      <c r="I65" s="128"/>
      <c r="J65" s="129"/>
      <c r="K65" s="127"/>
      <c r="L65" s="130"/>
    </row>
    <row r="66" spans="1:12" ht="18.75" customHeight="1" x14ac:dyDescent="0.25">
      <c r="A66" s="120" t="s">
        <v>93</v>
      </c>
      <c r="B66" s="39" t="s">
        <v>57</v>
      </c>
      <c r="C66" s="123" t="s">
        <v>28</v>
      </c>
      <c r="D66" s="124">
        <f>288/96*16</f>
        <v>48</v>
      </c>
      <c r="E66" s="125"/>
      <c r="F66" s="126"/>
      <c r="G66" s="126"/>
      <c r="H66" s="127"/>
      <c r="I66" s="128"/>
      <c r="J66" s="129"/>
      <c r="K66" s="127"/>
      <c r="L66" s="130"/>
    </row>
    <row r="67" spans="1:12" ht="18.75" customHeight="1" x14ac:dyDescent="0.25">
      <c r="A67" s="120" t="s">
        <v>94</v>
      </c>
      <c r="B67" s="122" t="s">
        <v>78</v>
      </c>
      <c r="C67" s="123" t="s">
        <v>84</v>
      </c>
      <c r="D67" s="124">
        <v>16</v>
      </c>
      <c r="E67" s="125"/>
      <c r="F67" s="126"/>
      <c r="G67" s="126"/>
      <c r="H67" s="127"/>
      <c r="I67" s="128"/>
      <c r="J67" s="129"/>
      <c r="K67" s="127"/>
      <c r="L67" s="130"/>
    </row>
    <row r="68" spans="1:12" s="23" customFormat="1" ht="18.75" x14ac:dyDescent="0.25">
      <c r="A68" s="67">
        <v>4</v>
      </c>
      <c r="B68" s="40" t="s">
        <v>14</v>
      </c>
      <c r="C68" s="73" t="s">
        <v>23</v>
      </c>
      <c r="D68" s="55">
        <v>1</v>
      </c>
      <c r="E68" s="78"/>
      <c r="F68" s="42"/>
      <c r="G68" s="42"/>
      <c r="H68" s="82"/>
      <c r="I68" s="41"/>
      <c r="J68" s="42"/>
      <c r="K68" s="42"/>
      <c r="L68" s="43"/>
    </row>
    <row r="69" spans="1:12" s="23" customFormat="1" ht="18.75" x14ac:dyDescent="0.25">
      <c r="A69" s="67">
        <v>5</v>
      </c>
      <c r="B69" s="40" t="s">
        <v>15</v>
      </c>
      <c r="C69" s="73" t="s">
        <v>23</v>
      </c>
      <c r="D69" s="55">
        <v>1</v>
      </c>
      <c r="E69" s="78"/>
      <c r="F69" s="42"/>
      <c r="G69" s="42"/>
      <c r="H69" s="82"/>
      <c r="I69" s="41"/>
      <c r="J69" s="42"/>
      <c r="K69" s="42"/>
      <c r="L69" s="43"/>
    </row>
    <row r="70" spans="1:12" s="23" customFormat="1" ht="18.75" x14ac:dyDescent="0.25">
      <c r="A70" s="67">
        <v>6</v>
      </c>
      <c r="B70" s="40" t="s">
        <v>16</v>
      </c>
      <c r="C70" s="73" t="s">
        <v>23</v>
      </c>
      <c r="D70" s="55">
        <v>1</v>
      </c>
      <c r="E70" s="78"/>
      <c r="F70" s="42"/>
      <c r="G70" s="42"/>
      <c r="H70" s="82"/>
      <c r="I70" s="41"/>
      <c r="J70" s="42"/>
      <c r="K70" s="42"/>
      <c r="L70" s="43"/>
    </row>
    <row r="71" spans="1:12" s="23" customFormat="1" ht="18.75" x14ac:dyDescent="0.25">
      <c r="A71" s="67">
        <v>7</v>
      </c>
      <c r="B71" s="40" t="s">
        <v>17</v>
      </c>
      <c r="C71" s="73" t="s">
        <v>23</v>
      </c>
      <c r="D71" s="55">
        <v>1</v>
      </c>
      <c r="E71" s="78"/>
      <c r="F71" s="42"/>
      <c r="G71" s="42"/>
      <c r="H71" s="82"/>
      <c r="I71" s="41"/>
      <c r="J71" s="42"/>
      <c r="K71" s="42"/>
      <c r="L71" s="44"/>
    </row>
    <row r="72" spans="1:12" s="23" customFormat="1" ht="18.75" x14ac:dyDescent="0.25">
      <c r="A72" s="67">
        <v>8</v>
      </c>
      <c r="B72" s="40" t="s">
        <v>18</v>
      </c>
      <c r="C72" s="73" t="s">
        <v>23</v>
      </c>
      <c r="D72" s="55">
        <v>1</v>
      </c>
      <c r="E72" s="78"/>
      <c r="F72" s="42"/>
      <c r="G72" s="42"/>
      <c r="H72" s="82"/>
      <c r="I72" s="41"/>
      <c r="J72" s="42"/>
      <c r="K72" s="42"/>
      <c r="L72" s="44"/>
    </row>
    <row r="73" spans="1:12" s="23" customFormat="1" ht="19.5" thickBot="1" x14ac:dyDescent="0.3">
      <c r="A73" s="68">
        <v>9</v>
      </c>
      <c r="B73" s="70" t="s">
        <v>19</v>
      </c>
      <c r="C73" s="74" t="s">
        <v>23</v>
      </c>
      <c r="D73" s="81">
        <v>1</v>
      </c>
      <c r="E73" s="79"/>
      <c r="F73" s="52"/>
      <c r="G73" s="52"/>
      <c r="H73" s="83"/>
      <c r="I73" s="86"/>
      <c r="J73" s="87"/>
      <c r="K73" s="87"/>
      <c r="L73" s="88"/>
    </row>
    <row r="74" spans="1:12" s="23" customFormat="1" ht="24.75" customHeight="1" thickBot="1" x14ac:dyDescent="0.3">
      <c r="A74" s="53">
        <v>10</v>
      </c>
      <c r="B74" s="45" t="s">
        <v>8</v>
      </c>
      <c r="C74" s="56" t="s">
        <v>23</v>
      </c>
      <c r="D74" s="56">
        <v>1</v>
      </c>
      <c r="E74" s="46"/>
      <c r="F74" s="47"/>
      <c r="G74" s="48"/>
      <c r="H74" s="49"/>
      <c r="I74" s="50"/>
      <c r="J74" s="47"/>
      <c r="K74" s="48"/>
      <c r="L74" s="51"/>
    </row>
    <row r="75" spans="1:12" s="23" customFormat="1" ht="45.75" customHeight="1" x14ac:dyDescent="0.25">
      <c r="A75" s="150" t="s">
        <v>42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1:12" s="31" customFormat="1" ht="21" customHeight="1" x14ac:dyDescent="0.2">
      <c r="A76" s="92"/>
      <c r="B76" s="90"/>
      <c r="C76" s="91"/>
      <c r="D76" s="91"/>
      <c r="E76" s="92"/>
      <c r="F76" s="92"/>
      <c r="G76" s="92"/>
      <c r="H76" s="92"/>
      <c r="I76" s="92"/>
      <c r="J76" s="92"/>
      <c r="K76" s="92"/>
      <c r="L76" s="92"/>
    </row>
    <row r="77" spans="1:12" s="32" customFormat="1" ht="18" customHeight="1" x14ac:dyDescent="0.25">
      <c r="A77" s="113"/>
      <c r="B77" s="93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1:12" s="32" customFormat="1" ht="18" customHeight="1" x14ac:dyDescent="0.25">
      <c r="A78" s="113"/>
      <c r="B78" s="93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1:12" s="32" customFormat="1" ht="18" customHeight="1" x14ac:dyDescent="0.25">
      <c r="A79" s="113"/>
      <c r="B79" s="93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1:12" s="32" customFormat="1" x14ac:dyDescent="0.25">
      <c r="A80" s="95"/>
      <c r="B80" s="96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1:12" s="32" customFormat="1" x14ac:dyDescent="0.25">
      <c r="A81" s="114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</row>
    <row r="82" spans="1:12" s="32" customFormat="1" x14ac:dyDescent="0.25">
      <c r="A82" s="114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</row>
    <row r="83" spans="1:12" s="32" customFormat="1" x14ac:dyDescent="0.25">
      <c r="A83" s="114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</row>
    <row r="84" spans="1:12" s="32" customFormat="1" x14ac:dyDescent="0.25">
      <c r="A84" s="114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</row>
    <row r="85" spans="1:12" s="32" customFormat="1" x14ac:dyDescent="0.25">
      <c r="A85" s="114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</row>
    <row r="86" spans="1:12" s="32" customFormat="1" x14ac:dyDescent="0.25">
      <c r="A86" s="114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</row>
    <row r="87" spans="1:12" s="32" customFormat="1" ht="33" customHeight="1" x14ac:dyDescent="0.25">
      <c r="A87" s="114"/>
      <c r="B87" s="148"/>
      <c r="C87" s="148"/>
      <c r="D87" s="148"/>
      <c r="E87" s="148"/>
      <c r="F87" s="148"/>
      <c r="G87" s="97"/>
      <c r="H87" s="95"/>
      <c r="I87" s="95"/>
      <c r="J87" s="95"/>
      <c r="K87" s="95"/>
      <c r="L87" s="95"/>
    </row>
    <row r="88" spans="1:12" s="33" customFormat="1" x14ac:dyDescent="0.25">
      <c r="A88" s="115"/>
      <c r="B88" s="148"/>
      <c r="C88" s="148"/>
      <c r="D88" s="148"/>
      <c r="E88" s="148"/>
      <c r="F88" s="148"/>
      <c r="G88" s="97"/>
      <c r="H88" s="98"/>
      <c r="I88" s="98"/>
      <c r="J88" s="98"/>
      <c r="K88" s="98"/>
      <c r="L88" s="98"/>
    </row>
    <row r="89" spans="1:12" s="34" customFormat="1" x14ac:dyDescent="0.25">
      <c r="A89" s="116"/>
      <c r="B89" s="99"/>
      <c r="C89" s="100"/>
      <c r="D89" s="101"/>
      <c r="E89" s="102"/>
      <c r="F89" s="103"/>
      <c r="G89" s="103"/>
      <c r="H89" s="103"/>
      <c r="I89" s="103"/>
      <c r="J89" s="116"/>
      <c r="K89" s="116"/>
      <c r="L89" s="116"/>
    </row>
    <row r="90" spans="1:12" s="35" customFormat="1" ht="16.5" customHeight="1" x14ac:dyDescent="0.25">
      <c r="A90" s="117"/>
      <c r="B90" s="104"/>
      <c r="C90" s="105"/>
      <c r="D90" s="106"/>
      <c r="E90" s="107"/>
      <c r="F90" s="149"/>
      <c r="G90" s="149"/>
      <c r="H90" s="149"/>
      <c r="I90" s="149"/>
      <c r="J90" s="117"/>
      <c r="K90" s="117"/>
      <c r="L90" s="117"/>
    </row>
    <row r="91" spans="1:12" s="36" customFormat="1" ht="12" x14ac:dyDescent="0.2">
      <c r="A91" s="110"/>
      <c r="B91" s="108"/>
      <c r="C91" s="109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s="23" customFormat="1" x14ac:dyDescent="0.25">
      <c r="A92" s="118"/>
      <c r="B92" s="111"/>
      <c r="C92" s="112"/>
      <c r="D92" s="112"/>
    </row>
    <row r="93" spans="1:12" s="23" customFormat="1" x14ac:dyDescent="0.25">
      <c r="A93" s="118"/>
      <c r="B93" s="111"/>
      <c r="C93" s="112"/>
      <c r="D93" s="112"/>
    </row>
    <row r="94" spans="1:12" s="23" customFormat="1" x14ac:dyDescent="0.25">
      <c r="A94" s="118"/>
      <c r="B94" s="111"/>
      <c r="C94" s="112"/>
      <c r="D94" s="112"/>
    </row>
    <row r="95" spans="1:12" s="23" customFormat="1" x14ac:dyDescent="0.25">
      <c r="A95" s="118"/>
      <c r="B95" s="111"/>
      <c r="C95" s="112"/>
      <c r="D95" s="112"/>
    </row>
    <row r="96" spans="1:12" s="23" customFormat="1" x14ac:dyDescent="0.25">
      <c r="A96" s="118"/>
      <c r="B96" s="111"/>
      <c r="C96" s="112"/>
      <c r="D96" s="112"/>
    </row>
    <row r="97" spans="1:12" s="23" customFormat="1" x14ac:dyDescent="0.25">
      <c r="A97" s="2"/>
      <c r="B97" s="3"/>
      <c r="C97" s="4"/>
      <c r="D97" s="4"/>
      <c r="E97" s="1"/>
      <c r="F97" s="1"/>
      <c r="G97" s="1"/>
      <c r="H97" s="1"/>
      <c r="I97" s="1"/>
      <c r="J97" s="1"/>
      <c r="K97" s="1"/>
      <c r="L97" s="1"/>
    </row>
    <row r="98" spans="1:12" s="23" customFormat="1" x14ac:dyDescent="0.25">
      <c r="A98" s="2"/>
      <c r="B98" s="3"/>
      <c r="C98" s="4"/>
      <c r="D98" s="4"/>
      <c r="E98" s="1"/>
      <c r="F98" s="1"/>
      <c r="G98" s="1"/>
      <c r="H98" s="1"/>
      <c r="I98" s="1"/>
      <c r="J98" s="1"/>
      <c r="K98" s="1"/>
      <c r="L98" s="1"/>
    </row>
    <row r="99" spans="1:12" s="23" customFormat="1" x14ac:dyDescent="0.25">
      <c r="A99" s="2"/>
      <c r="B99" s="3"/>
      <c r="C99" s="4"/>
      <c r="D99" s="4"/>
      <c r="E99" s="1"/>
      <c r="F99" s="1"/>
      <c r="G99" s="1"/>
      <c r="H99" s="1"/>
      <c r="I99" s="1"/>
      <c r="J99" s="1"/>
      <c r="K99" s="1"/>
      <c r="L99" s="1"/>
    </row>
    <row r="100" spans="1:12" s="23" customFormat="1" x14ac:dyDescent="0.25">
      <c r="A100" s="2"/>
      <c r="B100" s="3"/>
      <c r="C100" s="4"/>
      <c r="D100" s="4"/>
      <c r="E100" s="1"/>
      <c r="F100" s="1"/>
      <c r="G100" s="1"/>
      <c r="H100" s="1"/>
      <c r="I100" s="1"/>
      <c r="J100" s="1"/>
      <c r="K100" s="1"/>
      <c r="L100" s="1"/>
    </row>
    <row r="101" spans="1:12" s="23" customFormat="1" x14ac:dyDescent="0.25">
      <c r="A101" s="2"/>
      <c r="B101" s="3"/>
      <c r="C101" s="4"/>
      <c r="D101" s="4"/>
      <c r="E101" s="1"/>
      <c r="F101" s="1"/>
      <c r="G101" s="1"/>
      <c r="H101" s="1"/>
      <c r="I101" s="1"/>
      <c r="J101" s="1"/>
      <c r="K101" s="1"/>
      <c r="L101" s="1"/>
    </row>
    <row r="102" spans="1:12" s="23" customFormat="1" x14ac:dyDescent="0.25">
      <c r="A102" s="2"/>
      <c r="B102" s="3"/>
      <c r="C102" s="4"/>
      <c r="D102" s="4"/>
      <c r="E102" s="1"/>
      <c r="F102" s="1"/>
      <c r="G102" s="1"/>
      <c r="H102" s="1"/>
      <c r="I102" s="1"/>
      <c r="J102" s="1"/>
      <c r="K102" s="1"/>
      <c r="L102" s="1"/>
    </row>
    <row r="103" spans="1:12" s="23" customFormat="1" x14ac:dyDescent="0.25">
      <c r="A103" s="2"/>
      <c r="B103" s="3"/>
      <c r="C103" s="4"/>
      <c r="D103" s="4"/>
      <c r="E103" s="1"/>
      <c r="F103" s="1"/>
      <c r="G103" s="1"/>
      <c r="H103" s="1"/>
      <c r="I103" s="1"/>
      <c r="J103" s="1"/>
      <c r="K103" s="1"/>
      <c r="L103" s="1"/>
    </row>
    <row r="104" spans="1:12" s="23" customFormat="1" x14ac:dyDescent="0.25">
      <c r="A104" s="2"/>
      <c r="B104" s="3"/>
      <c r="C104" s="4"/>
      <c r="D104" s="4"/>
      <c r="E104" s="1"/>
      <c r="F104" s="1"/>
      <c r="G104" s="1"/>
      <c r="H104" s="1"/>
      <c r="I104" s="1"/>
      <c r="J104" s="1"/>
      <c r="K104" s="1"/>
      <c r="L104" s="1"/>
    </row>
    <row r="105" spans="1:12" s="23" customFormat="1" x14ac:dyDescent="0.25">
      <c r="A105" s="2"/>
      <c r="B105" s="3"/>
      <c r="C105" s="4"/>
      <c r="D105" s="4"/>
      <c r="E105" s="1"/>
      <c r="F105" s="1"/>
      <c r="G105" s="1"/>
      <c r="H105" s="1"/>
      <c r="I105" s="1"/>
      <c r="J105" s="1"/>
      <c r="K105" s="1"/>
      <c r="L105" s="1"/>
    </row>
    <row r="106" spans="1:12" s="23" customFormat="1" x14ac:dyDescent="0.25">
      <c r="A106" s="2"/>
      <c r="B106" s="3"/>
      <c r="C106" s="4"/>
      <c r="D106" s="4"/>
      <c r="E106" s="1"/>
      <c r="F106" s="1"/>
      <c r="G106" s="1"/>
      <c r="H106" s="1"/>
      <c r="I106" s="1"/>
      <c r="J106" s="1"/>
      <c r="K106" s="1"/>
      <c r="L106" s="1"/>
    </row>
    <row r="107" spans="1:12" s="23" customFormat="1" x14ac:dyDescent="0.25">
      <c r="A107" s="2"/>
      <c r="B107" s="3"/>
      <c r="C107" s="4"/>
      <c r="D107" s="4"/>
      <c r="E107" s="1"/>
      <c r="F107" s="1"/>
      <c r="G107" s="1"/>
      <c r="H107" s="1"/>
      <c r="I107" s="1"/>
      <c r="J107" s="1"/>
      <c r="K107" s="1"/>
      <c r="L107" s="1"/>
    </row>
    <row r="108" spans="1:12" s="23" customFormat="1" x14ac:dyDescent="0.25">
      <c r="A108" s="2"/>
      <c r="B108" s="3"/>
      <c r="C108" s="4"/>
      <c r="D108" s="4"/>
      <c r="E108" s="1"/>
      <c r="F108" s="1"/>
      <c r="G108" s="1"/>
      <c r="H108" s="1"/>
      <c r="I108" s="1"/>
      <c r="J108" s="1"/>
      <c r="K108" s="1"/>
      <c r="L108" s="1"/>
    </row>
    <row r="109" spans="1:12" s="23" customFormat="1" x14ac:dyDescent="0.25">
      <c r="A109" s="2"/>
      <c r="B109" s="3"/>
      <c r="C109" s="4"/>
      <c r="D109" s="4"/>
      <c r="E109" s="1"/>
      <c r="F109" s="1"/>
      <c r="G109" s="1"/>
      <c r="H109" s="1"/>
      <c r="I109" s="1"/>
      <c r="J109" s="1"/>
      <c r="K109" s="1"/>
      <c r="L109" s="1"/>
    </row>
    <row r="110" spans="1:12" s="23" customFormat="1" x14ac:dyDescent="0.25">
      <c r="A110" s="2"/>
      <c r="B110" s="3"/>
      <c r="C110" s="4"/>
      <c r="D110" s="4"/>
      <c r="E110" s="1"/>
      <c r="F110" s="1"/>
      <c r="G110" s="1"/>
      <c r="H110" s="1"/>
      <c r="I110" s="1"/>
      <c r="J110" s="1"/>
      <c r="K110" s="1"/>
      <c r="L110" s="1"/>
    </row>
    <row r="111" spans="1:12" s="23" customFormat="1" x14ac:dyDescent="0.25">
      <c r="A111" s="2"/>
      <c r="B111" s="3"/>
      <c r="C111" s="4"/>
      <c r="D111" s="4"/>
      <c r="E111" s="1"/>
      <c r="F111" s="1"/>
      <c r="G111" s="1"/>
      <c r="H111" s="1"/>
      <c r="I111" s="1"/>
      <c r="J111" s="1"/>
      <c r="K111" s="1"/>
      <c r="L111" s="1"/>
    </row>
    <row r="112" spans="1:12" s="23" customFormat="1" x14ac:dyDescent="0.25">
      <c r="A112" s="2"/>
      <c r="B112" s="3"/>
      <c r="C112" s="4"/>
      <c r="D112" s="4"/>
      <c r="E112" s="1"/>
      <c r="F112" s="1"/>
      <c r="G112" s="1"/>
      <c r="H112" s="1"/>
      <c r="I112" s="1"/>
      <c r="J112" s="1"/>
      <c r="K112" s="1"/>
      <c r="L112" s="1"/>
    </row>
    <row r="113" spans="1:12" s="23" customFormat="1" x14ac:dyDescent="0.25">
      <c r="A113" s="2"/>
      <c r="B113" s="3"/>
      <c r="C113" s="4"/>
      <c r="D113" s="4"/>
      <c r="E113" s="1"/>
      <c r="F113" s="1"/>
      <c r="G113" s="1"/>
      <c r="H113" s="1"/>
      <c r="I113" s="1"/>
      <c r="J113" s="1"/>
      <c r="K113" s="1"/>
      <c r="L113" s="1"/>
    </row>
    <row r="114" spans="1:12" s="23" customFormat="1" x14ac:dyDescent="0.25">
      <c r="A114" s="2"/>
      <c r="B114" s="3"/>
      <c r="C114" s="4"/>
      <c r="D114" s="4"/>
      <c r="E114" s="1"/>
      <c r="F114" s="1"/>
      <c r="G114" s="1"/>
      <c r="H114" s="1"/>
      <c r="I114" s="1"/>
      <c r="J114" s="1"/>
      <c r="K114" s="1"/>
      <c r="L114" s="1"/>
    </row>
    <row r="115" spans="1:12" s="23" customFormat="1" x14ac:dyDescent="0.25">
      <c r="A115" s="2"/>
      <c r="B115" s="3"/>
      <c r="C115" s="4"/>
      <c r="D115" s="4"/>
      <c r="E115" s="1"/>
      <c r="F115" s="1"/>
      <c r="G115" s="1"/>
      <c r="H115" s="1"/>
      <c r="I115" s="1"/>
      <c r="J115" s="1"/>
      <c r="K115" s="1"/>
      <c r="L115" s="1"/>
    </row>
    <row r="116" spans="1:12" s="23" customFormat="1" x14ac:dyDescent="0.25">
      <c r="A116" s="2"/>
      <c r="B116" s="3"/>
      <c r="C116" s="4"/>
      <c r="D116" s="4"/>
      <c r="E116" s="1"/>
      <c r="F116" s="1"/>
      <c r="G116" s="1"/>
      <c r="H116" s="1"/>
      <c r="I116" s="1"/>
      <c r="J116" s="1"/>
      <c r="K116" s="1"/>
      <c r="L116" s="1"/>
    </row>
    <row r="117" spans="1:12" s="23" customFormat="1" x14ac:dyDescent="0.25">
      <c r="A117" s="2"/>
      <c r="B117" s="3"/>
      <c r="C117" s="4"/>
      <c r="D117" s="4"/>
      <c r="E117" s="1"/>
      <c r="F117" s="1"/>
      <c r="G117" s="1"/>
      <c r="H117" s="1"/>
      <c r="I117" s="1"/>
      <c r="J117" s="1"/>
      <c r="K117" s="1"/>
      <c r="L117" s="1"/>
    </row>
    <row r="118" spans="1:12" s="23" customFormat="1" x14ac:dyDescent="0.25">
      <c r="A118" s="2"/>
      <c r="B118" s="3"/>
      <c r="C118" s="4"/>
      <c r="D118" s="4"/>
      <c r="E118" s="1"/>
      <c r="F118" s="1"/>
      <c r="G118" s="1"/>
      <c r="H118" s="1"/>
      <c r="I118" s="1"/>
      <c r="J118" s="1"/>
      <c r="K118" s="1"/>
      <c r="L118" s="1"/>
    </row>
    <row r="119" spans="1:12" s="23" customFormat="1" x14ac:dyDescent="0.25">
      <c r="A119" s="2"/>
      <c r="B119" s="3"/>
      <c r="C119" s="4"/>
      <c r="D119" s="4"/>
      <c r="E119" s="1"/>
      <c r="F119" s="1"/>
      <c r="G119" s="1"/>
      <c r="H119" s="1"/>
      <c r="I119" s="1"/>
      <c r="J119" s="1"/>
      <c r="K119" s="1"/>
      <c r="L119" s="1"/>
    </row>
    <row r="120" spans="1:12" s="23" customFormat="1" x14ac:dyDescent="0.25">
      <c r="A120" s="2"/>
      <c r="B120" s="3"/>
      <c r="C120" s="4"/>
      <c r="D120" s="4"/>
      <c r="E120" s="1"/>
      <c r="F120" s="1"/>
      <c r="G120" s="1"/>
      <c r="H120" s="1"/>
      <c r="I120" s="1"/>
      <c r="J120" s="1"/>
      <c r="K120" s="1"/>
      <c r="L120" s="1"/>
    </row>
    <row r="121" spans="1:12" s="23" customFormat="1" x14ac:dyDescent="0.25">
      <c r="A121" s="2"/>
      <c r="B121" s="3"/>
      <c r="C121" s="4"/>
      <c r="D121" s="4"/>
      <c r="E121" s="1"/>
      <c r="F121" s="1"/>
      <c r="G121" s="1"/>
      <c r="H121" s="1"/>
      <c r="I121" s="1"/>
      <c r="J121" s="1"/>
      <c r="K121" s="1"/>
      <c r="L121" s="1"/>
    </row>
    <row r="122" spans="1:12" s="23" customFormat="1" x14ac:dyDescent="0.25">
      <c r="A122" s="2"/>
      <c r="B122" s="3"/>
      <c r="C122" s="4"/>
      <c r="D122" s="4"/>
      <c r="E122" s="1"/>
      <c r="F122" s="1"/>
      <c r="G122" s="1"/>
      <c r="H122" s="1"/>
      <c r="I122" s="1"/>
      <c r="J122" s="1"/>
      <c r="K122" s="1"/>
      <c r="L122" s="1"/>
    </row>
    <row r="123" spans="1:12" s="23" customFormat="1" x14ac:dyDescent="0.25">
      <c r="A123" s="2"/>
      <c r="B123" s="3"/>
      <c r="C123" s="4"/>
      <c r="D123" s="4"/>
      <c r="E123" s="1"/>
      <c r="F123" s="1"/>
      <c r="G123" s="1"/>
      <c r="H123" s="1"/>
      <c r="I123" s="1"/>
      <c r="J123" s="1"/>
      <c r="K123" s="1"/>
      <c r="L123" s="1"/>
    </row>
    <row r="124" spans="1:12" s="23" customFormat="1" x14ac:dyDescent="0.25">
      <c r="A124" s="2"/>
      <c r="B124" s="3"/>
      <c r="C124" s="4"/>
      <c r="D124" s="4"/>
      <c r="E124" s="1"/>
      <c r="F124" s="1"/>
      <c r="G124" s="1"/>
      <c r="H124" s="1"/>
      <c r="I124" s="1"/>
      <c r="J124" s="1"/>
      <c r="K124" s="1"/>
      <c r="L124" s="1"/>
    </row>
    <row r="125" spans="1:12" s="23" customFormat="1" x14ac:dyDescent="0.25">
      <c r="A125" s="2"/>
      <c r="B125" s="3"/>
      <c r="C125" s="4"/>
      <c r="D125" s="4"/>
      <c r="E125" s="1"/>
      <c r="F125" s="1"/>
      <c r="G125" s="1"/>
      <c r="H125" s="1"/>
      <c r="I125" s="1"/>
      <c r="J125" s="1"/>
      <c r="K125" s="1"/>
      <c r="L125" s="1"/>
    </row>
    <row r="126" spans="1:12" s="23" customFormat="1" ht="30.75" customHeight="1" x14ac:dyDescent="0.25">
      <c r="A126" s="2"/>
      <c r="B126" s="3"/>
      <c r="C126" s="4"/>
      <c r="D126" s="4"/>
      <c r="E126" s="1"/>
      <c r="F126" s="1"/>
      <c r="G126" s="1"/>
      <c r="H126" s="1"/>
      <c r="I126" s="1"/>
      <c r="J126" s="1"/>
      <c r="K126" s="1"/>
      <c r="L126" s="1"/>
    </row>
    <row r="127" spans="1:12" s="23" customFormat="1" x14ac:dyDescent="0.25">
      <c r="A127" s="2"/>
      <c r="B127" s="3"/>
      <c r="C127" s="4"/>
      <c r="D127" s="4"/>
      <c r="E127" s="1"/>
      <c r="F127" s="1"/>
      <c r="G127" s="1"/>
      <c r="H127" s="1"/>
      <c r="I127" s="1"/>
      <c r="J127" s="1"/>
      <c r="K127" s="1"/>
      <c r="L127" s="1"/>
    </row>
    <row r="128" spans="1:12" s="23" customFormat="1" ht="11.25" customHeight="1" x14ac:dyDescent="0.25">
      <c r="A128" s="2"/>
      <c r="B128" s="3"/>
      <c r="C128" s="4"/>
      <c r="D128" s="4"/>
      <c r="E128" s="1"/>
      <c r="F128" s="1"/>
      <c r="G128" s="1"/>
      <c r="H128" s="1"/>
      <c r="I128" s="1"/>
      <c r="J128" s="1"/>
      <c r="K128" s="1"/>
      <c r="L128" s="1"/>
    </row>
    <row r="129" ht="10.5" customHeight="1" x14ac:dyDescent="0.25"/>
    <row r="130" ht="12.75" customHeight="1" x14ac:dyDescent="0.25"/>
    <row r="145" spans="2:12" s="2" customFormat="1" ht="12.75" customHeight="1" x14ac:dyDescent="0.25">
      <c r="B145" s="3"/>
      <c r="C145" s="4"/>
      <c r="D145" s="4"/>
      <c r="E145" s="1"/>
      <c r="F145" s="1"/>
      <c r="G145" s="1"/>
      <c r="H145" s="1"/>
      <c r="I145" s="1"/>
      <c r="J145" s="1"/>
      <c r="K145" s="1"/>
      <c r="L145" s="1"/>
    </row>
    <row r="146" spans="2:12" s="2" customFormat="1" ht="12.75" customHeight="1" x14ac:dyDescent="0.25">
      <c r="B146" s="3"/>
      <c r="C146" s="4"/>
      <c r="D146" s="4"/>
      <c r="E146" s="1"/>
      <c r="F146" s="1"/>
      <c r="G146" s="1"/>
      <c r="H146" s="1"/>
      <c r="I146" s="1"/>
      <c r="J146" s="1"/>
      <c r="K146" s="1"/>
      <c r="L146" s="1"/>
    </row>
    <row r="147" spans="2:12" s="2" customFormat="1" ht="12.75" customHeight="1" x14ac:dyDescent="0.25">
      <c r="B147" s="3"/>
      <c r="C147" s="4"/>
      <c r="D147" s="4"/>
      <c r="E147" s="1"/>
      <c r="F147" s="1"/>
      <c r="G147" s="1"/>
      <c r="H147" s="1"/>
      <c r="I147" s="1"/>
      <c r="J147" s="1"/>
      <c r="K147" s="1"/>
      <c r="L147" s="1"/>
    </row>
  </sheetData>
  <sheetProtection algorithmName="SHA-512" hashValue="BIAdpuBvbziKtok4qPYNjf5/HkIY27sNpB9SisxLNuwepawFgBsuPeBhkLMCIVBRUL01LVNzIrIRqAUdKRKdpQ==" saltValue="vzgP5aeHRpw6cF4QMUbJyw==" spinCount="100000" sheet="1" formatCells="0" formatColumns="0" formatRows="0"/>
  <mergeCells count="17">
    <mergeCell ref="E13:H13"/>
    <mergeCell ref="I13:L13"/>
    <mergeCell ref="B87:F87"/>
    <mergeCell ref="B88:F88"/>
    <mergeCell ref="F90:I90"/>
    <mergeCell ref="A75:L75"/>
    <mergeCell ref="B11:D11"/>
    <mergeCell ref="A13:A14"/>
    <mergeCell ref="B13:B14"/>
    <mergeCell ref="C13:C14"/>
    <mergeCell ref="D13:D14"/>
    <mergeCell ref="A1:L1"/>
    <mergeCell ref="I2:L2"/>
    <mergeCell ref="B10:L10"/>
    <mergeCell ref="B4:H4"/>
    <mergeCell ref="B8:H8"/>
    <mergeCell ref="B6:J6"/>
  </mergeCells>
  <pageMargins left="0.62992125984251968" right="3.937007874015748E-2" top="0.35433070866141736" bottom="0.15748031496062992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2021-08-10T09:46:51Z</dcterms:modified>
</cp:coreProperties>
</file>