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00"/>
  </bookViews>
  <sheets>
    <sheet name="Витражи РД (3)" sheetId="3" r:id="rId1"/>
  </sheets>
  <definedNames>
    <definedName name="_xlnm.Print_Area" localSheetId="0">'Витражи РД (3)'!$A$6:$V$33</definedName>
  </definedNames>
  <calcPr calcId="145621"/>
</workbook>
</file>

<file path=xl/calcChain.xml><?xml version="1.0" encoding="utf-8"?>
<calcChain xmlns="http://schemas.openxmlformats.org/spreadsheetml/2006/main">
  <c r="P34" i="3" l="1"/>
  <c r="P12" i="3" l="1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T39" i="3" l="1"/>
  <c r="T40" i="3"/>
  <c r="T38" i="3"/>
  <c r="S40" i="3"/>
  <c r="U40" i="3" s="1"/>
  <c r="S39" i="3"/>
  <c r="S38" i="3"/>
  <c r="T36" i="3"/>
  <c r="S36" i="3"/>
  <c r="O11" i="3"/>
  <c r="U39" i="3" l="1"/>
  <c r="U38" i="3"/>
  <c r="U36" i="3"/>
  <c r="P11" i="3"/>
  <c r="T11" i="3" s="1"/>
  <c r="S12" i="3"/>
  <c r="S13" i="3"/>
  <c r="T14" i="3"/>
  <c r="T15" i="3"/>
  <c r="S16" i="3"/>
  <c r="T17" i="3"/>
  <c r="T18" i="3"/>
  <c r="S19" i="3"/>
  <c r="S20" i="3"/>
  <c r="T21" i="3"/>
  <c r="T22" i="3"/>
  <c r="T23" i="3"/>
  <c r="T24" i="3"/>
  <c r="S25" i="3"/>
  <c r="T26" i="3"/>
  <c r="S27" i="3"/>
  <c r="T28" i="3"/>
  <c r="S29" i="3"/>
  <c r="T30" i="3"/>
  <c r="S31" i="3"/>
  <c r="S32" i="3"/>
  <c r="S33" i="3"/>
  <c r="S11" i="3"/>
  <c r="U11" i="3" s="1"/>
  <c r="T13" i="3"/>
  <c r="S15" i="3"/>
  <c r="U15" i="3" s="1"/>
  <c r="S17" i="3"/>
  <c r="U17" i="3" s="1"/>
  <c r="T19" i="3"/>
  <c r="S23" i="3"/>
  <c r="U23" i="3" s="1"/>
  <c r="T27" i="3"/>
  <c r="T31" i="3"/>
  <c r="S28" i="3" l="1"/>
  <c r="U28" i="3" s="1"/>
  <c r="V28" i="3" s="1"/>
  <c r="S26" i="3"/>
  <c r="U26" i="3" s="1"/>
  <c r="T20" i="3"/>
  <c r="U20" i="3" s="1"/>
  <c r="V20" i="3" s="1"/>
  <c r="S18" i="3"/>
  <c r="U18" i="3" s="1"/>
  <c r="T16" i="3"/>
  <c r="U16" i="3" s="1"/>
  <c r="V16" i="3" s="1"/>
  <c r="S14" i="3"/>
  <c r="U14" i="3" s="1"/>
  <c r="T12" i="3"/>
  <c r="T32" i="3"/>
  <c r="U32" i="3" s="1"/>
  <c r="V32" i="3" s="1"/>
  <c r="S30" i="3"/>
  <c r="U30" i="3" s="1"/>
  <c r="V30" i="3" s="1"/>
  <c r="S24" i="3"/>
  <c r="U24" i="3" s="1"/>
  <c r="V24" i="3" s="1"/>
  <c r="S22" i="3"/>
  <c r="U22" i="3" s="1"/>
  <c r="V22" i="3" s="1"/>
  <c r="U31" i="3"/>
  <c r="U27" i="3"/>
  <c r="V27" i="3" s="1"/>
  <c r="U19" i="3"/>
  <c r="V19" i="3" s="1"/>
  <c r="U12" i="3"/>
  <c r="U13" i="3"/>
  <c r="V13" i="3" s="1"/>
  <c r="V23" i="3"/>
  <c r="T33" i="3"/>
  <c r="U33" i="3" s="1"/>
  <c r="V33" i="3" s="1"/>
  <c r="T29" i="3"/>
  <c r="T25" i="3"/>
  <c r="U25" i="3" s="1"/>
  <c r="V25" i="3" s="1"/>
  <c r="S21" i="3"/>
  <c r="V17" i="3"/>
  <c r="V15" i="3"/>
  <c r="V31" i="3"/>
  <c r="V26" i="3"/>
  <c r="V18" i="3"/>
  <c r="V14" i="3"/>
  <c r="T42" i="3" l="1"/>
  <c r="V12" i="3"/>
  <c r="U21" i="3"/>
  <c r="V21" i="3" s="1"/>
  <c r="U29" i="3"/>
  <c r="V29" i="3" s="1"/>
  <c r="S42" i="3"/>
  <c r="V11" i="3"/>
  <c r="U42" i="3" l="1"/>
  <c r="U45" i="3" s="1"/>
  <c r="U43" i="3" l="1"/>
  <c r="U44" i="3" s="1"/>
  <c r="U46" i="3" l="1"/>
</calcChain>
</file>

<file path=xl/sharedStrings.xml><?xml version="1.0" encoding="utf-8"?>
<sst xmlns="http://schemas.openxmlformats.org/spreadsheetml/2006/main" count="256" uniqueCount="99">
  <si>
    <t>Поз.</t>
  </si>
  <si>
    <t>Наименование</t>
  </si>
  <si>
    <t>Примечание</t>
  </si>
  <si>
    <t>Размер проема по проекту</t>
  </si>
  <si>
    <t>h, м</t>
  </si>
  <si>
    <t>l, м</t>
  </si>
  <si>
    <t>Количество на этаж (по секциям), шт.</t>
  </si>
  <si>
    <t>Примечания:</t>
  </si>
  <si>
    <t>S 1 элем.             м2</t>
  </si>
  <si>
    <t>S всего на корпус (м2)</t>
  </si>
  <si>
    <t>Всего на корпус (шт.)</t>
  </si>
  <si>
    <t xml:space="preserve"> - </t>
  </si>
  <si>
    <t xml:space="preserve"> -</t>
  </si>
  <si>
    <t>секции</t>
  </si>
  <si>
    <t>1 этаж</t>
  </si>
  <si>
    <t>2 этаж</t>
  </si>
  <si>
    <t>3-25 этажи</t>
  </si>
  <si>
    <t>ВН-1.1</t>
  </si>
  <si>
    <t>ВН-2.1</t>
  </si>
  <si>
    <t>ВН-3.1</t>
  </si>
  <si>
    <t>ВН-5.1</t>
  </si>
  <si>
    <t>ВН-6.1</t>
  </si>
  <si>
    <t>ВН-7.1</t>
  </si>
  <si>
    <t>ВН-8.1</t>
  </si>
  <si>
    <t>ВН-9.1</t>
  </si>
  <si>
    <t>ВН-10.1</t>
  </si>
  <si>
    <t>ВН-11.1</t>
  </si>
  <si>
    <t>ВН-12.1</t>
  </si>
  <si>
    <t>Витражи лоджий</t>
  </si>
  <si>
    <t>ВН-12</t>
  </si>
  <si>
    <t>ВН-1</t>
  </si>
  <si>
    <t>ВН-2</t>
  </si>
  <si>
    <t>ВН-3</t>
  </si>
  <si>
    <t>ВН-4</t>
  </si>
  <si>
    <t>ВН-5</t>
  </si>
  <si>
    <t>ВН-6</t>
  </si>
  <si>
    <t>ВН-7</t>
  </si>
  <si>
    <t>ВН-9</t>
  </si>
  <si>
    <t>ВН-10</t>
  </si>
  <si>
    <t>ВН-8</t>
  </si>
  <si>
    <t>ВН-11</t>
  </si>
  <si>
    <t xml:space="preserve">    и предоставляются в проектную организацию на рассмотрение.</t>
  </si>
  <si>
    <t>2. Перед изготовлением холодного витражного остекления все размеры уточнить по факту с  учетом толщины вентилируемого фасада.</t>
  </si>
  <si>
    <t>3. Конструктивные узлы холодного витражного остекления, их примыкания у элементам здания и расчеты на нагрузки разрабатываются фирмой изготовителем</t>
  </si>
  <si>
    <t xml:space="preserve">Шифр объекта: 2279-13-АР1                      
</t>
  </si>
  <si>
    <t>1. Схема открывания витражей - поворотно-откидное.</t>
  </si>
  <si>
    <t>Ячейки обязательные к заполнению выделенны зеленым цветом:</t>
  </si>
  <si>
    <t>КОММЕРЧЕСКОЕ ПРЕДЛОЖЕНИЕ</t>
  </si>
  <si>
    <t>на выполнение полного комплекса работ по устройству холодного остекления балконов и лоджий по объекту: «Многоэтажная застройка, расположенная по адресу: Московская область, Одинцовский район, г.Одинцово, ул.Чистяковой 13».</t>
  </si>
  <si>
    <t>Тендерные условия</t>
  </si>
  <si>
    <t>Аванс на материалы, оборудование ( руб. / без аванса)</t>
  </si>
  <si>
    <t>Отсрочка платежа (мин. 45 дн.)</t>
  </si>
  <si>
    <t>В стоимости учтено гарантийное удержание 2% на 5 лет</t>
  </si>
  <si>
    <t>учтено (2% на 5 лет)</t>
  </si>
  <si>
    <t>Количество работников всего / Количество привлекаемых работников на данные объекты (чел)</t>
  </si>
  <si>
    <t>Годовой оборот за последний отчетный год. (руб)</t>
  </si>
  <si>
    <t>Генеральный директор предприятия (ФИО - полностью, контакты: тел., e-mail)</t>
  </si>
  <si>
    <t>Контактное лицо (должность, ФИО - полностью, контакты: тел., e-mail)</t>
  </si>
  <si>
    <t>Генеральный директор</t>
  </si>
  <si>
    <t>________________________</t>
  </si>
  <si>
    <t>КП подготовлено в полном соответствии с ТЗ в составе исходной документации данного тендера</t>
  </si>
  <si>
    <t xml:space="preserve">Общий срок выполнения работ (кал.дн.) </t>
  </si>
  <si>
    <t>(не более 50%), меньше можно</t>
  </si>
  <si>
    <t>Готовность подписать договор в редакции "Первого ДСК-1" (да/нет)</t>
  </si>
  <si>
    <t>Гарантия на работы, материалы и оборудование (мин 5 лет )</t>
  </si>
  <si>
    <t>Единицы измерения (Площадь), м2</t>
  </si>
  <si>
    <r>
      <t>Генподрядный % в размере 2,5% (</t>
    </r>
    <r>
      <rPr>
        <b/>
        <sz val="11"/>
        <color rgb="FFFF0000"/>
        <rFont val="Times New Roman"/>
        <family val="1"/>
        <charset val="204"/>
      </rPr>
      <t>Без НДС</t>
    </r>
    <r>
      <rPr>
        <b/>
        <sz val="11"/>
        <rFont val="Times New Roman"/>
        <family val="1"/>
        <charset val="204"/>
      </rPr>
      <t>)</t>
    </r>
  </si>
  <si>
    <t>Количество работников согласно справки о ССЧ (чел)</t>
  </si>
  <si>
    <t>Последний аналогичный объект (адрес, наименование Заказчика (контрагента по Договору))</t>
  </si>
  <si>
    <t>м.п.</t>
  </si>
  <si>
    <t>Алюминиевый профиль</t>
  </si>
  <si>
    <t>ОГо-1</t>
  </si>
  <si>
    <t>ОГо-2</t>
  </si>
  <si>
    <t>ОГо-3</t>
  </si>
  <si>
    <t>Алюминиевое ограждение 2480Х1200(h)</t>
  </si>
  <si>
    <t>Алюминиевое ограждение 1380Х1200(h)</t>
  </si>
  <si>
    <t>Алюминиевое ограждение 1080Х1200(h)</t>
  </si>
  <si>
    <t>Корзины индивидуального изготовления для кондиционера Корбас (перфорация) 1000hх1100х500мм или аналог</t>
  </si>
  <si>
    <t>Ограждение оконных проемов</t>
  </si>
  <si>
    <t>для ОК-5</t>
  </si>
  <si>
    <t>для ОК-7</t>
  </si>
  <si>
    <t>для ОК-6</t>
  </si>
  <si>
    <t>4. Корзины индивидуального изготовления для кондиционеров К-1 КОРБАС (перфорация) 1000hх1100х500 мм выполнить на специализированном предприятии.</t>
  </si>
  <si>
    <t>Наименование организации, ИНН</t>
  </si>
  <si>
    <t>Материалы и оборудование</t>
  </si>
  <si>
    <r>
      <t xml:space="preserve">Общая стоимость, руб. </t>
    </r>
    <r>
      <rPr>
        <b/>
        <sz val="11"/>
        <color rgb="FFFF0000"/>
        <rFont val="Times New Roman"/>
        <family val="1"/>
        <charset val="204"/>
      </rPr>
      <t>без НДС</t>
    </r>
  </si>
  <si>
    <r>
      <t xml:space="preserve">Цена Всего, руб. </t>
    </r>
    <r>
      <rPr>
        <b/>
        <sz val="11"/>
        <color rgb="FFFF0000"/>
        <rFont val="Times New Roman"/>
        <family val="1"/>
        <charset val="204"/>
      </rPr>
      <t>без НДС</t>
    </r>
  </si>
  <si>
    <r>
      <t>Цена за ед. изм., руб.</t>
    </r>
    <r>
      <rPr>
        <b/>
        <sz val="11"/>
        <color rgb="FFFF0000"/>
        <rFont val="Times New Roman"/>
        <family val="1"/>
        <charset val="204"/>
      </rPr>
      <t xml:space="preserve"> без НДС</t>
    </r>
  </si>
  <si>
    <r>
      <t xml:space="preserve">Всего за 1 м2., руб. </t>
    </r>
    <r>
      <rPr>
        <b/>
        <sz val="10"/>
        <color rgb="FFFF0000"/>
        <rFont val="Times New Roman"/>
        <family val="1"/>
        <charset val="204"/>
      </rPr>
      <t>без НДС</t>
    </r>
  </si>
  <si>
    <t>шт</t>
  </si>
  <si>
    <t>Корбас (перфорация) 1000hх1100х500мм или аналог</t>
  </si>
  <si>
    <t>НДС 20%</t>
  </si>
  <si>
    <t>Итого с НДС 20%  с учетом Генподряда 2,5%</t>
  </si>
  <si>
    <t>Разработка КМД и прочей РД</t>
  </si>
  <si>
    <r>
      <t>СМР и ПНР,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услуги</t>
    </r>
  </si>
  <si>
    <r>
      <t xml:space="preserve">СМР и ПНР, </t>
    </r>
    <r>
      <rPr>
        <b/>
        <sz val="10"/>
        <rFont val="Times New Roman"/>
        <family val="1"/>
        <charset val="204"/>
      </rPr>
      <t xml:space="preserve"> услуги</t>
    </r>
  </si>
  <si>
    <r>
      <t xml:space="preserve">Итого </t>
    </r>
    <r>
      <rPr>
        <b/>
        <sz val="11"/>
        <color rgb="FFFF0000"/>
        <rFont val="Times New Roman"/>
        <family val="1"/>
        <charset val="204"/>
      </rPr>
      <t>(без НДС)</t>
    </r>
  </si>
  <si>
    <r>
      <t xml:space="preserve">Итого </t>
    </r>
    <r>
      <rPr>
        <b/>
        <sz val="11"/>
        <color rgb="FFFF0000"/>
        <rFont val="Times New Roman"/>
        <family val="1"/>
        <charset val="204"/>
      </rPr>
      <t>без НДС</t>
    </r>
    <r>
      <rPr>
        <b/>
        <sz val="11"/>
        <rFont val="Times New Roman"/>
        <family val="1"/>
        <charset val="204"/>
      </rPr>
      <t xml:space="preserve">  с учетом Генподряда</t>
    </r>
  </si>
  <si>
    <t>Стоимость указанная в данном КП включает в себя все необходимые затраты на выполнение полного комплекса работ.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</si>
</sst>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;[Red]0.00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24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6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0"/>
      <name val="Arial Cyr"/>
      <charset val="204"/>
    </font>
    <font>
      <b/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7" fillId="0" borderId="0"/>
    <xf numFmtId="0" fontId="40" fillId="0" borderId="0"/>
  </cellStyleXfs>
  <cellXfs count="217">
    <xf numFmtId="0" fontId="0" fillId="0" borderId="0" xfId="0"/>
    <xf numFmtId="0" fontId="0" fillId="0" borderId="0" xfId="0" applyBorder="1"/>
    <xf numFmtId="0" fontId="19" fillId="0" borderId="0" xfId="0" applyFont="1" applyFill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0" fillId="33" borderId="0" xfId="0" applyFill="1" applyBorder="1"/>
    <xf numFmtId="0" fontId="0" fillId="33" borderId="0" xfId="0" applyFill="1"/>
    <xf numFmtId="0" fontId="19" fillId="0" borderId="0" xfId="0" applyFont="1"/>
    <xf numFmtId="0" fontId="20" fillId="33" borderId="13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37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40" xfId="0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46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/>
    </xf>
    <xf numFmtId="0" fontId="20" fillId="33" borderId="38" xfId="0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vertical="center"/>
    </xf>
    <xf numFmtId="0" fontId="23" fillId="33" borderId="32" xfId="0" applyFont="1" applyFill="1" applyBorder="1" applyAlignment="1">
      <alignment vertical="center"/>
    </xf>
    <xf numFmtId="0" fontId="23" fillId="33" borderId="34" xfId="0" applyFont="1" applyFill="1" applyBorder="1" applyAlignment="1">
      <alignment vertical="center"/>
    </xf>
    <xf numFmtId="2" fontId="20" fillId="33" borderId="14" xfId="0" applyNumberFormat="1" applyFont="1" applyFill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6" fillId="0" borderId="0" xfId="42" applyFont="1" applyAlignment="1" applyProtection="1"/>
    <xf numFmtId="0" fontId="24" fillId="0" borderId="0" xfId="42" applyFont="1" applyFill="1" applyBorder="1" applyProtection="1"/>
    <xf numFmtId="0" fontId="25" fillId="0" borderId="0" xfId="42" applyFont="1" applyFill="1" applyBorder="1" applyProtection="1"/>
    <xf numFmtId="0" fontId="26" fillId="0" borderId="0" xfId="42" applyFont="1" applyBorder="1" applyProtection="1"/>
    <xf numFmtId="0" fontId="26" fillId="0" borderId="0" xfId="42" applyFont="1" applyFill="1" applyBorder="1" applyProtection="1"/>
    <xf numFmtId="0" fontId="26" fillId="0" borderId="0" xfId="42" applyFont="1" applyFill="1" applyBorder="1" applyAlignment="1" applyProtection="1"/>
    <xf numFmtId="0" fontId="26" fillId="0" borderId="0" xfId="42" applyFont="1" applyBorder="1" applyAlignment="1" applyProtection="1"/>
    <xf numFmtId="0" fontId="0" fillId="0" borderId="0" xfId="0" applyProtection="1"/>
    <xf numFmtId="49" fontId="31" fillId="0" borderId="56" xfId="0" applyNumberFormat="1" applyFont="1" applyBorder="1" applyAlignment="1" applyProtection="1">
      <alignment horizontal="center" vertical="center"/>
    </xf>
    <xf numFmtId="0" fontId="35" fillId="0" borderId="0" xfId="0" applyFont="1" applyProtection="1"/>
    <xf numFmtId="0" fontId="36" fillId="0" borderId="0" xfId="0" applyFont="1" applyAlignment="1" applyProtection="1">
      <alignment horizontal="left" vertical="top"/>
    </xf>
    <xf numFmtId="0" fontId="21" fillId="0" borderId="0" xfId="0" applyFont="1" applyAlignment="1" applyProtection="1">
      <alignment horizontal="left" vertical="top" wrapText="1"/>
    </xf>
    <xf numFmtId="0" fontId="19" fillId="0" borderId="0" xfId="0" applyFont="1" applyProtection="1"/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Protection="1"/>
    <xf numFmtId="0" fontId="37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Protection="1">
      <protection locked="0"/>
    </xf>
    <xf numFmtId="0" fontId="1" fillId="0" borderId="0" xfId="42" applyProtection="1"/>
    <xf numFmtId="165" fontId="1" fillId="0" borderId="0" xfId="42" applyNumberFormat="1" applyFill="1" applyBorder="1" applyProtection="1"/>
    <xf numFmtId="0" fontId="1" fillId="0" borderId="0" xfId="42" applyFill="1" applyBorder="1" applyProtection="1"/>
    <xf numFmtId="0" fontId="19" fillId="0" borderId="0" xfId="0" applyFont="1" applyAlignment="1" applyProtection="1">
      <alignment horizontal="left" vertical="top"/>
    </xf>
    <xf numFmtId="0" fontId="26" fillId="34" borderId="0" xfId="42" applyFont="1" applyFill="1" applyAlignment="1" applyProtection="1"/>
    <xf numFmtId="0" fontId="19" fillId="33" borderId="10" xfId="0" applyFont="1" applyFill="1" applyBorder="1" applyAlignment="1">
      <alignment wrapText="1"/>
    </xf>
    <xf numFmtId="49" fontId="31" fillId="0" borderId="62" xfId="0" applyNumberFormat="1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32" fillId="0" borderId="0" xfId="0" applyFont="1" applyBorder="1" applyProtection="1"/>
    <xf numFmtId="0" fontId="0" fillId="0" borderId="0" xfId="0" applyBorder="1" applyProtection="1"/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Protection="1"/>
    <xf numFmtId="0" fontId="0" fillId="0" borderId="0" xfId="42" applyFont="1" applyProtection="1"/>
    <xf numFmtId="0" fontId="23" fillId="35" borderId="41" xfId="0" applyFont="1" applyFill="1" applyBorder="1" applyAlignment="1">
      <alignment vertical="center"/>
    </xf>
    <xf numFmtId="0" fontId="23" fillId="33" borderId="27" xfId="0" applyFont="1" applyFill="1" applyBorder="1" applyAlignment="1">
      <alignment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65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0" fillId="33" borderId="51" xfId="0" applyFont="1" applyFill="1" applyBorder="1" applyAlignment="1">
      <alignment horizontal="center" vertical="center"/>
    </xf>
    <xf numFmtId="0" fontId="20" fillId="33" borderId="66" xfId="0" applyFont="1" applyFill="1" applyBorder="1" applyAlignment="1">
      <alignment horizontal="center" vertical="center"/>
    </xf>
    <xf numFmtId="0" fontId="20" fillId="33" borderId="52" xfId="0" applyFont="1" applyFill="1" applyBorder="1" applyAlignment="1">
      <alignment horizontal="center" vertical="center"/>
    </xf>
    <xf numFmtId="164" fontId="20" fillId="33" borderId="39" xfId="0" applyNumberFormat="1" applyFont="1" applyFill="1" applyBorder="1" applyAlignment="1">
      <alignment horizontal="center" vertical="center"/>
    </xf>
    <xf numFmtId="0" fontId="23" fillId="35" borderId="42" xfId="0" applyFont="1" applyFill="1" applyBorder="1" applyAlignment="1">
      <alignment vertical="center"/>
    </xf>
    <xf numFmtId="2" fontId="20" fillId="35" borderId="42" xfId="0" applyNumberFormat="1" applyFont="1" applyFill="1" applyBorder="1" applyAlignment="1">
      <alignment horizontal="center" vertical="center" wrapText="1"/>
    </xf>
    <xf numFmtId="0" fontId="20" fillId="35" borderId="42" xfId="0" applyFont="1" applyFill="1" applyBorder="1" applyAlignment="1">
      <alignment horizontal="center" vertical="center"/>
    </xf>
    <xf numFmtId="0" fontId="23" fillId="33" borderId="53" xfId="0" applyFont="1" applyFill="1" applyBorder="1" applyAlignment="1">
      <alignment vertical="center"/>
    </xf>
    <xf numFmtId="0" fontId="20" fillId="33" borderId="54" xfId="0" applyFont="1" applyFill="1" applyBorder="1" applyAlignment="1">
      <alignment horizontal="center" vertical="center"/>
    </xf>
    <xf numFmtId="2" fontId="20" fillId="33" borderId="54" xfId="0" applyNumberFormat="1" applyFont="1" applyFill="1" applyBorder="1" applyAlignment="1">
      <alignment horizontal="center" vertical="center"/>
    </xf>
    <xf numFmtId="0" fontId="23" fillId="33" borderId="25" xfId="0" applyFont="1" applyFill="1" applyBorder="1" applyAlignment="1">
      <alignment vertical="center"/>
    </xf>
    <xf numFmtId="2" fontId="20" fillId="33" borderId="40" xfId="0" applyNumberFormat="1" applyFont="1" applyFill="1" applyBorder="1" applyAlignment="1">
      <alignment horizontal="center" vertical="center"/>
    </xf>
    <xf numFmtId="2" fontId="20" fillId="33" borderId="46" xfId="0" applyNumberFormat="1" applyFont="1" applyFill="1" applyBorder="1" applyAlignment="1">
      <alignment horizontal="center" vertical="center"/>
    </xf>
    <xf numFmtId="0" fontId="20" fillId="33" borderId="39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164" fontId="20" fillId="33" borderId="14" xfId="0" applyNumberFormat="1" applyFont="1" applyFill="1" applyBorder="1" applyAlignment="1">
      <alignment horizontal="center" vertical="center"/>
    </xf>
    <xf numFmtId="164" fontId="20" fillId="33" borderId="17" xfId="0" applyNumberFormat="1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/>
    </xf>
    <xf numFmtId="0" fontId="23" fillId="33" borderId="32" xfId="0" applyFont="1" applyFill="1" applyBorder="1" applyAlignment="1">
      <alignment horizontal="center" vertical="center"/>
    </xf>
    <xf numFmtId="0" fontId="23" fillId="33" borderId="3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0" fontId="23" fillId="33" borderId="52" xfId="0" applyFont="1" applyFill="1" applyBorder="1" applyAlignment="1">
      <alignment horizontal="center" vertical="center"/>
    </xf>
    <xf numFmtId="49" fontId="34" fillId="0" borderId="58" xfId="0" applyNumberFormat="1" applyFont="1" applyFill="1" applyBorder="1" applyAlignment="1" applyProtection="1">
      <alignment horizontal="center" vertical="center" wrapText="1"/>
    </xf>
    <xf numFmtId="49" fontId="34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57" xfId="0" applyNumberFormat="1" applyFont="1" applyFill="1" applyBorder="1" applyAlignment="1" applyProtection="1">
      <alignment horizontal="center" vertical="center" wrapText="1"/>
    </xf>
    <xf numFmtId="49" fontId="34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59" xfId="0" applyNumberFormat="1" applyFont="1" applyFill="1" applyBorder="1" applyAlignment="1" applyProtection="1">
      <alignment horizontal="center" vertical="center" wrapText="1"/>
    </xf>
    <xf numFmtId="164" fontId="20" fillId="35" borderId="52" xfId="0" applyNumberFormat="1" applyFont="1" applyFill="1" applyBorder="1" applyAlignment="1">
      <alignment horizontal="center" vertical="center"/>
    </xf>
    <xf numFmtId="2" fontId="20" fillId="35" borderId="54" xfId="0" applyNumberFormat="1" applyFont="1" applyFill="1" applyBorder="1" applyAlignment="1">
      <alignment horizontal="center" vertical="center"/>
    </xf>
    <xf numFmtId="0" fontId="20" fillId="35" borderId="5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4" fontId="2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wrapText="1"/>
    </xf>
    <xf numFmtId="4" fontId="20" fillId="36" borderId="10" xfId="0" applyNumberFormat="1" applyFont="1" applyFill="1" applyBorder="1" applyAlignment="1">
      <alignment horizontal="center" vertical="center"/>
    </xf>
    <xf numFmtId="4" fontId="0" fillId="36" borderId="10" xfId="0" applyNumberForma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wrapText="1"/>
    </xf>
    <xf numFmtId="0" fontId="0" fillId="33" borderId="10" xfId="0" applyFill="1" applyBorder="1"/>
    <xf numFmtId="0" fontId="19" fillId="36" borderId="13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/>
    </xf>
    <xf numFmtId="4" fontId="21" fillId="34" borderId="10" xfId="0" applyNumberFormat="1" applyFont="1" applyFill="1" applyBorder="1" applyAlignment="1">
      <alignment horizontal="center" vertical="center"/>
    </xf>
    <xf numFmtId="0" fontId="26" fillId="0" borderId="0" xfId="42" applyFont="1" applyFill="1" applyAlignment="1" applyProtection="1"/>
    <xf numFmtId="0" fontId="21" fillId="33" borderId="14" xfId="0" applyFont="1" applyFill="1" applyBorder="1" applyAlignment="1">
      <alignment horizontal="center" vertical="center" wrapText="1"/>
    </xf>
    <xf numFmtId="2" fontId="21" fillId="33" borderId="40" xfId="0" applyNumberFormat="1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2" fontId="21" fillId="33" borderId="38" xfId="0" applyNumberFormat="1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vertical="center" wrapText="1"/>
    </xf>
    <xf numFmtId="2" fontId="21" fillId="33" borderId="46" xfId="0" applyNumberFormat="1" applyFont="1" applyFill="1" applyBorder="1" applyAlignment="1">
      <alignment horizontal="center" vertical="center" wrapText="1"/>
    </xf>
    <xf numFmtId="2" fontId="21" fillId="33" borderId="39" xfId="0" applyNumberFormat="1" applyFont="1" applyFill="1" applyBorder="1" applyAlignment="1">
      <alignment horizontal="center" vertical="center" wrapText="1"/>
    </xf>
    <xf numFmtId="2" fontId="21" fillId="33" borderId="51" xfId="0" applyNumberFormat="1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8" fillId="0" borderId="0" xfId="43" applyFont="1" applyBorder="1" applyAlignment="1" applyProtection="1">
      <alignment horizontal="center" vertical="center"/>
    </xf>
    <xf numFmtId="0" fontId="29" fillId="0" borderId="0" xfId="43" applyFont="1" applyBorder="1" applyAlignment="1" applyProtection="1">
      <alignment horizontal="center" vertical="center" wrapText="1"/>
    </xf>
    <xf numFmtId="0" fontId="30" fillId="0" borderId="0" xfId="43" applyFont="1" applyBorder="1" applyAlignment="1" applyProtection="1">
      <alignment horizontal="center" vertical="center" wrapText="1"/>
    </xf>
    <xf numFmtId="0" fontId="22" fillId="0" borderId="5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42" fillId="0" borderId="63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38" fillId="0" borderId="70" xfId="44" applyFont="1" applyFill="1" applyBorder="1" applyAlignment="1" applyProtection="1">
      <alignment horizontal="center" vertical="center" wrapText="1"/>
    </xf>
    <xf numFmtId="0" fontId="38" fillId="0" borderId="71" xfId="44" applyFont="1" applyFill="1" applyBorder="1" applyAlignment="1" applyProtection="1">
      <alignment horizontal="center" vertical="center" wrapText="1"/>
    </xf>
    <xf numFmtId="0" fontId="38" fillId="0" borderId="13" xfId="44" applyFont="1" applyFill="1" applyBorder="1" applyAlignment="1" applyProtection="1">
      <alignment horizontal="center" vertical="center" wrapText="1"/>
    </xf>
    <xf numFmtId="4" fontId="38" fillId="0" borderId="10" xfId="44" applyNumberFormat="1" applyFont="1" applyFill="1" applyBorder="1" applyAlignment="1" applyProtection="1">
      <alignment horizontal="center" vertical="center" wrapText="1"/>
    </xf>
    <xf numFmtId="3" fontId="23" fillId="0" borderId="10" xfId="42" applyNumberFormat="1" applyFont="1" applyFill="1" applyBorder="1" applyAlignment="1" applyProtection="1">
      <alignment horizontal="center" vertical="center"/>
      <protection locked="0"/>
    </xf>
    <xf numFmtId="4" fontId="23" fillId="0" borderId="10" xfId="44" applyNumberFormat="1" applyFont="1" applyFill="1" applyBorder="1" applyAlignment="1" applyProtection="1">
      <alignment horizontal="center" vertical="center" wrapText="1"/>
    </xf>
    <xf numFmtId="4" fontId="38" fillId="0" borderId="70" xfId="44" applyNumberFormat="1" applyFont="1" applyFill="1" applyBorder="1" applyAlignment="1" applyProtection="1">
      <alignment horizontal="center" vertical="center" wrapText="1"/>
    </xf>
    <xf numFmtId="4" fontId="38" fillId="0" borderId="71" xfId="44" applyNumberFormat="1" applyFont="1" applyFill="1" applyBorder="1" applyAlignment="1" applyProtection="1">
      <alignment horizontal="center" vertical="center" wrapText="1"/>
    </xf>
    <xf numFmtId="4" fontId="38" fillId="0" borderId="13" xfId="44" applyNumberFormat="1" applyFont="1" applyFill="1" applyBorder="1" applyAlignment="1" applyProtection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/>
    </xf>
    <xf numFmtId="0" fontId="23" fillId="36" borderId="41" xfId="0" applyFont="1" applyFill="1" applyBorder="1" applyAlignment="1">
      <alignment horizontal="left" vertical="center"/>
    </xf>
    <xf numFmtId="0" fontId="23" fillId="36" borderId="42" xfId="0" applyFont="1" applyFill="1" applyBorder="1" applyAlignment="1">
      <alignment horizontal="left" vertical="center"/>
    </xf>
    <xf numFmtId="0" fontId="23" fillId="36" borderId="0" xfId="0" applyFont="1" applyFill="1" applyBorder="1" applyAlignment="1">
      <alignment horizontal="left" vertical="center"/>
    </xf>
    <xf numFmtId="0" fontId="20" fillId="33" borderId="36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5" xfId="0" applyFont="1" applyFill="1" applyBorder="1" applyAlignment="1">
      <alignment horizontal="center" vertical="center" wrapText="1"/>
    </xf>
    <xf numFmtId="0" fontId="23" fillId="35" borderId="41" xfId="0" applyFont="1" applyFill="1" applyBorder="1" applyAlignment="1">
      <alignment horizontal="left" vertical="center" wrapText="1"/>
    </xf>
    <xf numFmtId="0" fontId="23" fillId="35" borderId="42" xfId="0" applyFont="1" applyFill="1" applyBorder="1" applyAlignment="1">
      <alignment horizontal="left" vertical="center" wrapText="1"/>
    </xf>
    <xf numFmtId="0" fontId="23" fillId="35" borderId="63" xfId="0" applyFont="1" applyFill="1" applyBorder="1" applyAlignment="1">
      <alignment horizontal="left" vertical="center" wrapText="1"/>
    </xf>
    <xf numFmtId="0" fontId="23" fillId="35" borderId="48" xfId="0" applyFont="1" applyFill="1" applyBorder="1" applyAlignment="1">
      <alignment horizontal="left" vertical="center" wrapText="1"/>
    </xf>
    <xf numFmtId="0" fontId="23" fillId="0" borderId="41" xfId="0" applyFont="1" applyFill="1" applyBorder="1" applyAlignment="1">
      <alignment horizontal="left" vertical="center" wrapText="1"/>
    </xf>
    <xf numFmtId="0" fontId="23" fillId="0" borderId="42" xfId="0" applyFont="1" applyFill="1" applyBorder="1" applyAlignment="1">
      <alignment horizontal="left" vertical="center" wrapText="1"/>
    </xf>
    <xf numFmtId="0" fontId="23" fillId="33" borderId="28" xfId="0" applyFont="1" applyFill="1" applyBorder="1" applyAlignment="1">
      <alignment horizontal="left" vertical="center"/>
    </xf>
    <xf numFmtId="0" fontId="23" fillId="33" borderId="30" xfId="0" applyFont="1" applyFill="1" applyBorder="1" applyAlignment="1">
      <alignment horizontal="left" vertical="center"/>
    </xf>
    <xf numFmtId="0" fontId="23" fillId="33" borderId="38" xfId="0" applyFont="1" applyFill="1" applyBorder="1" applyAlignment="1">
      <alignment horizontal="left" vertical="center"/>
    </xf>
    <xf numFmtId="0" fontId="23" fillId="33" borderId="27" xfId="0" applyFont="1" applyFill="1" applyBorder="1" applyAlignment="1">
      <alignment horizontal="left" vertical="center"/>
    </xf>
    <xf numFmtId="0" fontId="23" fillId="33" borderId="29" xfId="0" applyFont="1" applyFill="1" applyBorder="1" applyAlignment="1">
      <alignment horizontal="left" vertical="center"/>
    </xf>
    <xf numFmtId="0" fontId="23" fillId="33" borderId="51" xfId="0" applyFont="1" applyFill="1" applyBorder="1" applyAlignment="1">
      <alignment horizontal="left" vertical="center"/>
    </xf>
    <xf numFmtId="0" fontId="36" fillId="33" borderId="16" xfId="0" applyFont="1" applyFill="1" applyBorder="1" applyAlignment="1">
      <alignment horizontal="left" vertical="center"/>
    </xf>
    <xf numFmtId="0" fontId="36" fillId="33" borderId="37" xfId="0" applyFont="1" applyFill="1" applyBorder="1" applyAlignment="1">
      <alignment horizontal="left" vertical="center"/>
    </xf>
    <xf numFmtId="0" fontId="23" fillId="33" borderId="55" xfId="0" applyFont="1" applyFill="1" applyBorder="1" applyAlignment="1">
      <alignment horizontal="left" vertical="center"/>
    </xf>
    <xf numFmtId="0" fontId="23" fillId="33" borderId="12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left" vertical="center"/>
    </xf>
    <xf numFmtId="0" fontId="39" fillId="0" borderId="0" xfId="42" applyFont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center" vertical="center" wrapText="1"/>
    </xf>
    <xf numFmtId="49" fontId="34" fillId="0" borderId="60" xfId="0" applyNumberFormat="1" applyFont="1" applyFill="1" applyBorder="1" applyAlignment="1" applyProtection="1">
      <alignment horizontal="left" vertical="center" wrapText="1"/>
    </xf>
    <xf numFmtId="49" fontId="34" fillId="0" borderId="0" xfId="0" applyNumberFormat="1" applyFont="1" applyFill="1" applyBorder="1" applyAlignment="1" applyProtection="1">
      <alignment horizontal="left" vertical="center" wrapText="1"/>
    </xf>
    <xf numFmtId="49" fontId="34" fillId="0" borderId="61" xfId="0" applyNumberFormat="1" applyFont="1" applyFill="1" applyBorder="1" applyAlignment="1" applyProtection="1">
      <alignment horizontal="left" vertical="center" wrapText="1"/>
    </xf>
    <xf numFmtId="49" fontId="3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3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4" fillId="34" borderId="10" xfId="0" applyNumberFormat="1" applyFont="1" applyFill="1" applyBorder="1" applyAlignment="1" applyProtection="1">
      <alignment horizontal="center" vertical="center" wrapText="1"/>
    </xf>
    <xf numFmtId="49" fontId="3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60" xfId="0" applyNumberFormat="1" applyFont="1" applyFill="1" applyBorder="1" applyAlignment="1" applyProtection="1">
      <alignment horizontal="left" vertical="center" wrapText="1"/>
    </xf>
    <xf numFmtId="49" fontId="33" fillId="0" borderId="0" xfId="0" applyNumberFormat="1" applyFont="1" applyFill="1" applyBorder="1" applyAlignment="1" applyProtection="1">
      <alignment horizontal="left" vertical="center" wrapText="1"/>
    </xf>
    <xf numFmtId="49" fontId="33" fillId="0" borderId="61" xfId="0" applyNumberFormat="1" applyFont="1" applyFill="1" applyBorder="1" applyAlignment="1" applyProtection="1">
      <alignment horizontal="left" vertical="center" wrapText="1"/>
    </xf>
    <xf numFmtId="49" fontId="34" fillId="0" borderId="10" xfId="0" applyNumberFormat="1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/>
    </xf>
    <xf numFmtId="0" fontId="20" fillId="33" borderId="52" xfId="0" applyFont="1" applyFill="1" applyBorder="1" applyAlignment="1">
      <alignment horizontal="center" vertical="center" wrapText="1"/>
    </xf>
    <xf numFmtId="2" fontId="21" fillId="33" borderId="52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/>
    </xf>
    <xf numFmtId="2" fontId="20" fillId="33" borderId="63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2" fontId="36" fillId="33" borderId="72" xfId="0" applyNumberFormat="1" applyFont="1" applyFill="1" applyBorder="1" applyAlignment="1">
      <alignment horizontal="center" vertical="center"/>
    </xf>
    <xf numFmtId="4" fontId="21" fillId="33" borderId="64" xfId="0" applyNumberFormat="1" applyFont="1" applyFill="1" applyBorder="1" applyAlignment="1">
      <alignment horizontal="center" vertical="center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1" xfId="42"/>
    <cellStyle name="Обычный_Лист1 2" xfId="43"/>
    <cellStyle name="Обычный_Спецификация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Паркет">
      <a:dk1>
        <a:sysClr val="windowText" lastClr="000000"/>
      </a:dk1>
      <a:lt1>
        <a:sysClr val="window" lastClr="FFFFFF"/>
      </a:lt1>
      <a:dk2>
        <a:srgbClr val="1D3641"/>
      </a:dk2>
      <a:lt2>
        <a:srgbClr val="DFE6D0"/>
      </a:lt2>
      <a:accent1>
        <a:srgbClr val="759AA5"/>
      </a:accent1>
      <a:accent2>
        <a:srgbClr val="CFC60D"/>
      </a:accent2>
      <a:accent3>
        <a:srgbClr val="99987F"/>
      </a:accent3>
      <a:accent4>
        <a:srgbClr val="90AC97"/>
      </a:accent4>
      <a:accent5>
        <a:srgbClr val="FFAD1C"/>
      </a:accent5>
      <a:accent6>
        <a:srgbClr val="B9AB6F"/>
      </a:accent6>
      <a:hlink>
        <a:srgbClr val="66AACD"/>
      </a:hlink>
      <a:folHlink>
        <a:srgbClr val="809DB3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0"/>
  <sheetViews>
    <sheetView tabSelected="1" zoomScaleNormal="100" zoomScaleSheetLayoutView="70" workbookViewId="0">
      <selection activeCell="R39" sqref="R39"/>
    </sheetView>
  </sheetViews>
  <sheetFormatPr defaultRowHeight="15" x14ac:dyDescent="0.25"/>
  <cols>
    <col min="2" max="2" width="31" customWidth="1"/>
    <col min="3" max="3" width="7.28515625" customWidth="1"/>
    <col min="4" max="4" width="7.42578125" customWidth="1"/>
    <col min="5" max="6" width="4.5703125" customWidth="1"/>
    <col min="7" max="7" width="4.85546875" customWidth="1"/>
    <col min="8" max="8" width="5.7109375" customWidth="1"/>
    <col min="9" max="9" width="6" customWidth="1"/>
    <col min="10" max="10" width="5.42578125" customWidth="1"/>
    <col min="11" max="13" width="6" customWidth="1"/>
    <col min="14" max="14" width="10" customWidth="1"/>
    <col min="15" max="15" width="10.7109375" customWidth="1"/>
    <col min="16" max="16" width="9.5703125" customWidth="1"/>
    <col min="17" max="17" width="15.85546875" customWidth="1"/>
    <col min="18" max="18" width="15.42578125" customWidth="1"/>
    <col min="19" max="19" width="15.85546875" customWidth="1"/>
    <col min="20" max="20" width="15.42578125" customWidth="1"/>
    <col min="21" max="21" width="19" customWidth="1"/>
    <col min="22" max="22" width="17.5703125" customWidth="1"/>
    <col min="23" max="23" width="11.28515625" customWidth="1"/>
  </cols>
  <sheetData>
    <row r="1" spans="1:24" s="33" customFormat="1" ht="32.25" customHeight="1" x14ac:dyDescent="0.4">
      <c r="A1" s="34" t="s">
        <v>46</v>
      </c>
      <c r="B1" s="35"/>
      <c r="C1" s="36"/>
      <c r="D1" s="36"/>
      <c r="E1" s="37"/>
      <c r="F1" s="38"/>
      <c r="G1" s="38"/>
      <c r="H1" s="38"/>
      <c r="I1" s="38"/>
      <c r="J1" s="38"/>
      <c r="K1" s="38"/>
      <c r="L1" s="38"/>
      <c r="M1" s="39"/>
      <c r="N1" s="39"/>
      <c r="Q1" s="114"/>
      <c r="R1" s="54"/>
      <c r="S1" s="54"/>
      <c r="T1" s="114"/>
      <c r="U1" s="114"/>
      <c r="V1" s="114"/>
    </row>
    <row r="2" spans="1:24" s="33" customFormat="1" ht="31.5" customHeight="1" x14ac:dyDescent="0.3">
      <c r="A2" s="130" t="s">
        <v>47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24" s="33" customFormat="1" ht="48" customHeight="1" x14ac:dyDescent="0.3">
      <c r="A3" s="131" t="s">
        <v>48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</row>
    <row r="4" spans="1:24" s="33" customFormat="1" ht="21.75" customHeight="1" x14ac:dyDescent="0.3">
      <c r="A4" s="132" t="s">
        <v>98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1:24" ht="13.5" customHeight="1" thickBot="1" x14ac:dyDescent="0.3">
      <c r="A5" s="133" t="s">
        <v>44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4"/>
      <c r="R5" s="134"/>
      <c r="S5" s="134"/>
      <c r="T5" s="134"/>
      <c r="U5" s="134"/>
      <c r="V5" s="134"/>
    </row>
    <row r="6" spans="1:24" ht="45" customHeight="1" thickBot="1" x14ac:dyDescent="0.3">
      <c r="A6" s="135" t="s">
        <v>0</v>
      </c>
      <c r="B6" s="138" t="s">
        <v>1</v>
      </c>
      <c r="C6" s="141" t="s">
        <v>3</v>
      </c>
      <c r="D6" s="142"/>
      <c r="E6" s="147" t="s">
        <v>6</v>
      </c>
      <c r="F6" s="148"/>
      <c r="G6" s="148"/>
      <c r="H6" s="148"/>
      <c r="I6" s="148"/>
      <c r="J6" s="148"/>
      <c r="K6" s="148"/>
      <c r="L6" s="148"/>
      <c r="M6" s="148"/>
      <c r="N6" s="149"/>
      <c r="O6" s="150" t="s">
        <v>65</v>
      </c>
      <c r="P6" s="151"/>
      <c r="Q6" s="152" t="s">
        <v>83</v>
      </c>
      <c r="R6" s="152"/>
      <c r="S6" s="152"/>
      <c r="T6" s="152"/>
      <c r="U6" s="152"/>
      <c r="V6" s="152"/>
      <c r="W6" s="153"/>
      <c r="X6" s="1"/>
    </row>
    <row r="7" spans="1:24" ht="18" customHeight="1" x14ac:dyDescent="0.25">
      <c r="A7" s="136"/>
      <c r="B7" s="139"/>
      <c r="C7" s="143"/>
      <c r="D7" s="144"/>
      <c r="E7" s="154" t="s">
        <v>14</v>
      </c>
      <c r="F7" s="155"/>
      <c r="G7" s="156"/>
      <c r="H7" s="154" t="s">
        <v>15</v>
      </c>
      <c r="I7" s="155"/>
      <c r="J7" s="156"/>
      <c r="K7" s="154" t="s">
        <v>16</v>
      </c>
      <c r="L7" s="155"/>
      <c r="M7" s="156"/>
      <c r="N7" s="138" t="s">
        <v>10</v>
      </c>
      <c r="O7" s="157" t="s">
        <v>8</v>
      </c>
      <c r="P7" s="169" t="s">
        <v>9</v>
      </c>
      <c r="Q7" s="164" t="s">
        <v>87</v>
      </c>
      <c r="R7" s="164"/>
      <c r="S7" s="164" t="s">
        <v>86</v>
      </c>
      <c r="T7" s="164"/>
      <c r="U7" s="165" t="s">
        <v>85</v>
      </c>
      <c r="V7" s="166" t="s">
        <v>88</v>
      </c>
      <c r="W7" s="160" t="s">
        <v>2</v>
      </c>
      <c r="X7" s="1"/>
    </row>
    <row r="8" spans="1:24" ht="24" customHeight="1" thickBot="1" x14ac:dyDescent="0.3">
      <c r="A8" s="136"/>
      <c r="B8" s="139"/>
      <c r="C8" s="145"/>
      <c r="D8" s="146"/>
      <c r="E8" s="124" t="s">
        <v>13</v>
      </c>
      <c r="F8" s="125"/>
      <c r="G8" s="126"/>
      <c r="H8" s="127" t="s">
        <v>13</v>
      </c>
      <c r="I8" s="128"/>
      <c r="J8" s="129"/>
      <c r="K8" s="127" t="s">
        <v>13</v>
      </c>
      <c r="L8" s="128"/>
      <c r="M8" s="129"/>
      <c r="N8" s="139"/>
      <c r="O8" s="158"/>
      <c r="P8" s="170"/>
      <c r="Q8" s="163" t="s">
        <v>84</v>
      </c>
      <c r="R8" s="163" t="s">
        <v>94</v>
      </c>
      <c r="S8" s="163" t="s">
        <v>84</v>
      </c>
      <c r="T8" s="163" t="s">
        <v>95</v>
      </c>
      <c r="U8" s="165"/>
      <c r="V8" s="167"/>
      <c r="W8" s="161"/>
      <c r="X8" s="1"/>
    </row>
    <row r="9" spans="1:24" ht="32.25" customHeight="1" thickBot="1" x14ac:dyDescent="0.3">
      <c r="A9" s="137"/>
      <c r="B9" s="140"/>
      <c r="C9" s="10" t="s">
        <v>4</v>
      </c>
      <c r="D9" s="11" t="s">
        <v>5</v>
      </c>
      <c r="E9" s="29">
        <v>1</v>
      </c>
      <c r="F9" s="30">
        <v>2</v>
      </c>
      <c r="G9" s="31">
        <v>3</v>
      </c>
      <c r="H9" s="29">
        <v>1</v>
      </c>
      <c r="I9" s="30">
        <v>2</v>
      </c>
      <c r="J9" s="31">
        <v>3</v>
      </c>
      <c r="K9" s="32">
        <v>1</v>
      </c>
      <c r="L9" s="30">
        <v>2</v>
      </c>
      <c r="M9" s="31">
        <v>3</v>
      </c>
      <c r="N9" s="140"/>
      <c r="O9" s="159"/>
      <c r="P9" s="171"/>
      <c r="Q9" s="163"/>
      <c r="R9" s="163"/>
      <c r="S9" s="163"/>
      <c r="T9" s="163"/>
      <c r="U9" s="165"/>
      <c r="V9" s="168"/>
      <c r="W9" s="162"/>
      <c r="X9" s="1"/>
    </row>
    <row r="10" spans="1:24" s="5" customFormat="1" ht="17.25" customHeight="1" thickBot="1" x14ac:dyDescent="0.3">
      <c r="A10" s="173" t="s">
        <v>28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5"/>
      <c r="R10" s="175"/>
      <c r="S10" s="175"/>
      <c r="T10" s="175"/>
      <c r="U10" s="175"/>
      <c r="V10" s="175"/>
      <c r="W10" s="111"/>
      <c r="X10" s="4"/>
    </row>
    <row r="11" spans="1:24" s="5" customFormat="1" ht="18.95" customHeight="1" thickBot="1" x14ac:dyDescent="0.3">
      <c r="A11" s="25" t="s">
        <v>17</v>
      </c>
      <c r="B11" s="176" t="s">
        <v>70</v>
      </c>
      <c r="C11" s="115">
        <v>2.74</v>
      </c>
      <c r="D11" s="116">
        <v>3.08</v>
      </c>
      <c r="E11" s="15" t="s">
        <v>12</v>
      </c>
      <c r="F11" s="14" t="s">
        <v>12</v>
      </c>
      <c r="G11" s="18" t="s">
        <v>12</v>
      </c>
      <c r="H11" s="15">
        <v>1</v>
      </c>
      <c r="I11" s="14" t="s">
        <v>12</v>
      </c>
      <c r="J11" s="19" t="s">
        <v>12</v>
      </c>
      <c r="K11" s="14"/>
      <c r="L11" s="16" t="s">
        <v>12</v>
      </c>
      <c r="M11" s="19" t="s">
        <v>12</v>
      </c>
      <c r="N11" s="89">
        <f>SUM(E11:M11)</f>
        <v>1</v>
      </c>
      <c r="O11" s="28">
        <f t="shared" ref="O11:O33" si="0">C11*D11</f>
        <v>8.4392000000000014</v>
      </c>
      <c r="P11" s="216">
        <f t="shared" ref="P11:P33" si="1">N11*O11</f>
        <v>8.4392000000000014</v>
      </c>
      <c r="Q11" s="103"/>
      <c r="R11" s="103"/>
      <c r="S11" s="103">
        <f t="shared" ref="S11:S34" si="2">$Q11*P11</f>
        <v>0</v>
      </c>
      <c r="T11" s="103">
        <f t="shared" ref="T11:T34" si="3">$R11*P11</f>
        <v>0</v>
      </c>
      <c r="U11" s="103">
        <f>S11+T11</f>
        <v>0</v>
      </c>
      <c r="V11" s="104">
        <f t="shared" ref="V11:V34" si="4">U11/P11</f>
        <v>0</v>
      </c>
      <c r="W11" s="55"/>
      <c r="X11" s="4"/>
    </row>
    <row r="12" spans="1:24" s="5" customFormat="1" ht="18.95" customHeight="1" thickBot="1" x14ac:dyDescent="0.3">
      <c r="A12" s="26" t="s">
        <v>18</v>
      </c>
      <c r="B12" s="177"/>
      <c r="C12" s="117">
        <v>2.74</v>
      </c>
      <c r="D12" s="118">
        <v>2.78</v>
      </c>
      <c r="E12" s="12" t="s">
        <v>12</v>
      </c>
      <c r="F12" s="8" t="s">
        <v>12</v>
      </c>
      <c r="G12" s="23" t="s">
        <v>12</v>
      </c>
      <c r="H12" s="12">
        <v>1</v>
      </c>
      <c r="I12" s="8" t="s">
        <v>12</v>
      </c>
      <c r="J12" s="24" t="s">
        <v>12</v>
      </c>
      <c r="K12" s="8"/>
      <c r="L12" s="7" t="s">
        <v>12</v>
      </c>
      <c r="M12" s="24" t="s">
        <v>12</v>
      </c>
      <c r="N12" s="90">
        <f>SUM(E12:M12)</f>
        <v>1</v>
      </c>
      <c r="O12" s="28">
        <f t="shared" si="0"/>
        <v>7.6172000000000004</v>
      </c>
      <c r="P12" s="216">
        <f t="shared" si="1"/>
        <v>7.6172000000000004</v>
      </c>
      <c r="Q12" s="103"/>
      <c r="R12" s="103"/>
      <c r="S12" s="103">
        <f t="shared" si="2"/>
        <v>0</v>
      </c>
      <c r="T12" s="103">
        <f t="shared" si="3"/>
        <v>0</v>
      </c>
      <c r="U12" s="103">
        <f t="shared" ref="U12:U40" si="5">S12+T12</f>
        <v>0</v>
      </c>
      <c r="V12" s="104">
        <f t="shared" si="4"/>
        <v>0</v>
      </c>
      <c r="W12" s="55"/>
      <c r="X12" s="4"/>
    </row>
    <row r="13" spans="1:24" s="5" customFormat="1" ht="18.95" customHeight="1" thickBot="1" x14ac:dyDescent="0.3">
      <c r="A13" s="27" t="s">
        <v>19</v>
      </c>
      <c r="B13" s="177"/>
      <c r="C13" s="119">
        <v>2.74</v>
      </c>
      <c r="D13" s="118">
        <v>2.88</v>
      </c>
      <c r="E13" s="12" t="s">
        <v>12</v>
      </c>
      <c r="F13" s="8" t="s">
        <v>12</v>
      </c>
      <c r="G13" s="23" t="s">
        <v>12</v>
      </c>
      <c r="H13" s="12">
        <v>1</v>
      </c>
      <c r="I13" s="8" t="s">
        <v>12</v>
      </c>
      <c r="J13" s="24"/>
      <c r="K13" s="8"/>
      <c r="L13" s="7" t="s">
        <v>12</v>
      </c>
      <c r="M13" s="24" t="s">
        <v>12</v>
      </c>
      <c r="N13" s="90">
        <f t="shared" ref="N13:N33" si="6">SUM(E13:M13)</f>
        <v>1</v>
      </c>
      <c r="O13" s="28">
        <f t="shared" si="0"/>
        <v>7.8912000000000004</v>
      </c>
      <c r="P13" s="216">
        <f t="shared" si="1"/>
        <v>7.8912000000000004</v>
      </c>
      <c r="Q13" s="103"/>
      <c r="R13" s="103"/>
      <c r="S13" s="103">
        <f t="shared" si="2"/>
        <v>0</v>
      </c>
      <c r="T13" s="103">
        <f t="shared" si="3"/>
        <v>0</v>
      </c>
      <c r="U13" s="103">
        <f t="shared" si="5"/>
        <v>0</v>
      </c>
      <c r="V13" s="104">
        <f t="shared" si="4"/>
        <v>0</v>
      </c>
      <c r="W13" s="55"/>
      <c r="X13" s="4"/>
    </row>
    <row r="14" spans="1:24" s="5" customFormat="1" ht="18.95" customHeight="1" thickBot="1" x14ac:dyDescent="0.3">
      <c r="A14" s="26" t="s">
        <v>20</v>
      </c>
      <c r="B14" s="177"/>
      <c r="C14" s="120">
        <v>2.74</v>
      </c>
      <c r="D14" s="118">
        <v>2.72</v>
      </c>
      <c r="E14" s="12" t="s">
        <v>12</v>
      </c>
      <c r="F14" s="8" t="s">
        <v>12</v>
      </c>
      <c r="G14" s="23" t="s">
        <v>12</v>
      </c>
      <c r="H14" s="12">
        <v>2</v>
      </c>
      <c r="I14" s="8"/>
      <c r="J14" s="24" t="s">
        <v>12</v>
      </c>
      <c r="K14" s="8"/>
      <c r="L14" s="7" t="s">
        <v>12</v>
      </c>
      <c r="M14" s="24" t="s">
        <v>12</v>
      </c>
      <c r="N14" s="90">
        <f t="shared" si="6"/>
        <v>2</v>
      </c>
      <c r="O14" s="28">
        <f t="shared" si="0"/>
        <v>7.4528000000000008</v>
      </c>
      <c r="P14" s="216">
        <f t="shared" si="1"/>
        <v>14.905600000000002</v>
      </c>
      <c r="Q14" s="103"/>
      <c r="R14" s="103"/>
      <c r="S14" s="103">
        <f t="shared" si="2"/>
        <v>0</v>
      </c>
      <c r="T14" s="103">
        <f t="shared" si="3"/>
        <v>0</v>
      </c>
      <c r="U14" s="103">
        <f t="shared" si="5"/>
        <v>0</v>
      </c>
      <c r="V14" s="104">
        <f t="shared" si="4"/>
        <v>0</v>
      </c>
      <c r="W14" s="55"/>
      <c r="X14" s="4"/>
    </row>
    <row r="15" spans="1:24" s="5" customFormat="1" ht="18.95" customHeight="1" thickBot="1" x14ac:dyDescent="0.3">
      <c r="A15" s="27" t="s">
        <v>21</v>
      </c>
      <c r="B15" s="177"/>
      <c r="C15" s="117">
        <v>2.74</v>
      </c>
      <c r="D15" s="118">
        <v>3.18</v>
      </c>
      <c r="E15" s="12" t="s">
        <v>12</v>
      </c>
      <c r="F15" s="8" t="s">
        <v>12</v>
      </c>
      <c r="G15" s="23" t="s">
        <v>12</v>
      </c>
      <c r="H15" s="12" t="s">
        <v>12</v>
      </c>
      <c r="I15" s="8">
        <v>2</v>
      </c>
      <c r="J15" s="24" t="s">
        <v>12</v>
      </c>
      <c r="K15" s="8" t="s">
        <v>12</v>
      </c>
      <c r="L15" s="7"/>
      <c r="M15" s="24" t="s">
        <v>12</v>
      </c>
      <c r="N15" s="90">
        <f t="shared" si="6"/>
        <v>2</v>
      </c>
      <c r="O15" s="28">
        <f t="shared" si="0"/>
        <v>8.7132000000000005</v>
      </c>
      <c r="P15" s="216">
        <f t="shared" si="1"/>
        <v>17.426400000000001</v>
      </c>
      <c r="Q15" s="103"/>
      <c r="R15" s="103"/>
      <c r="S15" s="103">
        <f t="shared" si="2"/>
        <v>0</v>
      </c>
      <c r="T15" s="103">
        <f t="shared" si="3"/>
        <v>0</v>
      </c>
      <c r="U15" s="103">
        <f t="shared" si="5"/>
        <v>0</v>
      </c>
      <c r="V15" s="104">
        <f t="shared" si="4"/>
        <v>0</v>
      </c>
      <c r="W15" s="55"/>
      <c r="X15" s="4"/>
    </row>
    <row r="16" spans="1:24" s="5" customFormat="1" ht="18.95" customHeight="1" thickBot="1" x14ac:dyDescent="0.3">
      <c r="A16" s="26" t="s">
        <v>22</v>
      </c>
      <c r="B16" s="177"/>
      <c r="C16" s="117">
        <v>2.74</v>
      </c>
      <c r="D16" s="118">
        <v>4.32</v>
      </c>
      <c r="E16" s="12" t="s">
        <v>12</v>
      </c>
      <c r="F16" s="8" t="s">
        <v>12</v>
      </c>
      <c r="G16" s="23" t="s">
        <v>12</v>
      </c>
      <c r="H16" s="12" t="s">
        <v>12</v>
      </c>
      <c r="I16" s="8">
        <v>1</v>
      </c>
      <c r="J16" s="24" t="s">
        <v>12</v>
      </c>
      <c r="K16" s="8" t="s">
        <v>12</v>
      </c>
      <c r="L16" s="7"/>
      <c r="M16" s="24" t="s">
        <v>12</v>
      </c>
      <c r="N16" s="90">
        <f t="shared" si="6"/>
        <v>1</v>
      </c>
      <c r="O16" s="28">
        <f t="shared" si="0"/>
        <v>11.836800000000002</v>
      </c>
      <c r="P16" s="216">
        <f t="shared" si="1"/>
        <v>11.836800000000002</v>
      </c>
      <c r="Q16" s="103"/>
      <c r="R16" s="103"/>
      <c r="S16" s="103">
        <f t="shared" si="2"/>
        <v>0</v>
      </c>
      <c r="T16" s="103">
        <f t="shared" si="3"/>
        <v>0</v>
      </c>
      <c r="U16" s="103">
        <f t="shared" si="5"/>
        <v>0</v>
      </c>
      <c r="V16" s="104">
        <f t="shared" si="4"/>
        <v>0</v>
      </c>
      <c r="W16" s="55"/>
      <c r="X16" s="4"/>
    </row>
    <row r="17" spans="1:24" s="5" customFormat="1" ht="18.95" customHeight="1" thickBot="1" x14ac:dyDescent="0.3">
      <c r="A17" s="17" t="s">
        <v>23</v>
      </c>
      <c r="B17" s="177"/>
      <c r="C17" s="120">
        <v>2.74</v>
      </c>
      <c r="D17" s="118">
        <v>2.74</v>
      </c>
      <c r="E17" s="12" t="s">
        <v>12</v>
      </c>
      <c r="F17" s="8" t="s">
        <v>12</v>
      </c>
      <c r="G17" s="23" t="s">
        <v>12</v>
      </c>
      <c r="H17" s="12" t="s">
        <v>12</v>
      </c>
      <c r="I17" s="8">
        <v>2</v>
      </c>
      <c r="J17" s="24" t="s">
        <v>12</v>
      </c>
      <c r="K17" s="8" t="s">
        <v>12</v>
      </c>
      <c r="L17" s="7"/>
      <c r="M17" s="24" t="s">
        <v>12</v>
      </c>
      <c r="N17" s="90">
        <f t="shared" si="6"/>
        <v>2</v>
      </c>
      <c r="O17" s="28">
        <f t="shared" si="0"/>
        <v>7.5076000000000009</v>
      </c>
      <c r="P17" s="216">
        <f t="shared" si="1"/>
        <v>15.015200000000002</v>
      </c>
      <c r="Q17" s="103"/>
      <c r="R17" s="103"/>
      <c r="S17" s="103">
        <f t="shared" si="2"/>
        <v>0</v>
      </c>
      <c r="T17" s="103">
        <f t="shared" si="3"/>
        <v>0</v>
      </c>
      <c r="U17" s="103">
        <f t="shared" si="5"/>
        <v>0</v>
      </c>
      <c r="V17" s="104">
        <f t="shared" si="4"/>
        <v>0</v>
      </c>
      <c r="W17" s="55"/>
      <c r="X17" s="4"/>
    </row>
    <row r="18" spans="1:24" s="5" customFormat="1" ht="18.95" customHeight="1" thickBot="1" x14ac:dyDescent="0.3">
      <c r="A18" s="17" t="s">
        <v>24</v>
      </c>
      <c r="B18" s="177"/>
      <c r="C18" s="117">
        <v>2.74</v>
      </c>
      <c r="D18" s="118">
        <v>4.32</v>
      </c>
      <c r="E18" s="12" t="s">
        <v>12</v>
      </c>
      <c r="F18" s="8" t="s">
        <v>12</v>
      </c>
      <c r="G18" s="23" t="s">
        <v>12</v>
      </c>
      <c r="H18" s="12" t="s">
        <v>12</v>
      </c>
      <c r="I18" s="8">
        <v>1</v>
      </c>
      <c r="J18" s="24">
        <v>1</v>
      </c>
      <c r="K18" s="8" t="s">
        <v>12</v>
      </c>
      <c r="L18" s="7"/>
      <c r="M18" s="24"/>
      <c r="N18" s="90">
        <f t="shared" si="6"/>
        <v>2</v>
      </c>
      <c r="O18" s="28">
        <f t="shared" si="0"/>
        <v>11.836800000000002</v>
      </c>
      <c r="P18" s="216">
        <f t="shared" si="1"/>
        <v>23.673600000000004</v>
      </c>
      <c r="Q18" s="103"/>
      <c r="R18" s="103"/>
      <c r="S18" s="103">
        <f t="shared" si="2"/>
        <v>0</v>
      </c>
      <c r="T18" s="103">
        <f t="shared" si="3"/>
        <v>0</v>
      </c>
      <c r="U18" s="103">
        <f t="shared" si="5"/>
        <v>0</v>
      </c>
      <c r="V18" s="104">
        <f t="shared" si="4"/>
        <v>0</v>
      </c>
      <c r="W18" s="55"/>
      <c r="X18" s="4"/>
    </row>
    <row r="19" spans="1:24" s="5" customFormat="1" ht="18.95" customHeight="1" thickBot="1" x14ac:dyDescent="0.3">
      <c r="A19" s="17" t="s">
        <v>25</v>
      </c>
      <c r="B19" s="177"/>
      <c r="C19" s="117">
        <v>2.74</v>
      </c>
      <c r="D19" s="118">
        <v>3.04</v>
      </c>
      <c r="E19" s="12" t="s">
        <v>12</v>
      </c>
      <c r="F19" s="8" t="s">
        <v>11</v>
      </c>
      <c r="G19" s="23" t="s">
        <v>12</v>
      </c>
      <c r="H19" s="12" t="s">
        <v>12</v>
      </c>
      <c r="I19" s="8" t="s">
        <v>12</v>
      </c>
      <c r="J19" s="24">
        <v>2</v>
      </c>
      <c r="K19" s="8" t="s">
        <v>12</v>
      </c>
      <c r="L19" s="7" t="s">
        <v>12</v>
      </c>
      <c r="M19" s="24"/>
      <c r="N19" s="90">
        <f t="shared" si="6"/>
        <v>2</v>
      </c>
      <c r="O19" s="28">
        <f t="shared" si="0"/>
        <v>8.329600000000001</v>
      </c>
      <c r="P19" s="216">
        <f t="shared" si="1"/>
        <v>16.659200000000002</v>
      </c>
      <c r="Q19" s="103"/>
      <c r="R19" s="103"/>
      <c r="S19" s="103">
        <f t="shared" si="2"/>
        <v>0</v>
      </c>
      <c r="T19" s="103">
        <f t="shared" si="3"/>
        <v>0</v>
      </c>
      <c r="U19" s="103">
        <f t="shared" si="5"/>
        <v>0</v>
      </c>
      <c r="V19" s="104">
        <f t="shared" si="4"/>
        <v>0</v>
      </c>
      <c r="W19" s="55"/>
      <c r="X19" s="4"/>
    </row>
    <row r="20" spans="1:24" s="5" customFormat="1" ht="18.95" customHeight="1" thickBot="1" x14ac:dyDescent="0.3">
      <c r="A20" s="20" t="s">
        <v>26</v>
      </c>
      <c r="B20" s="177"/>
      <c r="C20" s="117">
        <v>2.74</v>
      </c>
      <c r="D20" s="121">
        <v>4.42</v>
      </c>
      <c r="E20" s="13" t="s">
        <v>12</v>
      </c>
      <c r="F20" s="9" t="s">
        <v>11</v>
      </c>
      <c r="G20" s="21" t="s">
        <v>12</v>
      </c>
      <c r="H20" s="13" t="s">
        <v>12</v>
      </c>
      <c r="I20" s="9" t="s">
        <v>12</v>
      </c>
      <c r="J20" s="22">
        <v>1</v>
      </c>
      <c r="K20" s="9" t="s">
        <v>12</v>
      </c>
      <c r="L20" s="3" t="s">
        <v>12</v>
      </c>
      <c r="M20" s="22"/>
      <c r="N20" s="90">
        <f t="shared" si="6"/>
        <v>1</v>
      </c>
      <c r="O20" s="28">
        <f t="shared" si="0"/>
        <v>12.110800000000001</v>
      </c>
      <c r="P20" s="216">
        <f t="shared" si="1"/>
        <v>12.110800000000001</v>
      </c>
      <c r="Q20" s="103"/>
      <c r="R20" s="103"/>
      <c r="S20" s="103">
        <f t="shared" si="2"/>
        <v>0</v>
      </c>
      <c r="T20" s="103">
        <f t="shared" si="3"/>
        <v>0</v>
      </c>
      <c r="U20" s="103">
        <f t="shared" si="5"/>
        <v>0</v>
      </c>
      <c r="V20" s="104">
        <f t="shared" si="4"/>
        <v>0</v>
      </c>
      <c r="W20" s="55"/>
      <c r="X20" s="4"/>
    </row>
    <row r="21" spans="1:24" s="5" customFormat="1" ht="18.95" customHeight="1" thickBot="1" x14ac:dyDescent="0.3">
      <c r="A21" s="26" t="s">
        <v>27</v>
      </c>
      <c r="B21" s="177"/>
      <c r="C21" s="120">
        <v>2.74</v>
      </c>
      <c r="D21" s="121">
        <v>2.48</v>
      </c>
      <c r="E21" s="13"/>
      <c r="F21" s="9"/>
      <c r="G21" s="21"/>
      <c r="H21" s="13">
        <v>1</v>
      </c>
      <c r="I21" s="9" t="s">
        <v>12</v>
      </c>
      <c r="J21" s="22" t="s">
        <v>12</v>
      </c>
      <c r="K21" s="13"/>
      <c r="L21" s="3" t="s">
        <v>12</v>
      </c>
      <c r="M21" s="22" t="s">
        <v>12</v>
      </c>
      <c r="N21" s="90">
        <f t="shared" si="6"/>
        <v>1</v>
      </c>
      <c r="O21" s="28">
        <f t="shared" si="0"/>
        <v>6.7952000000000004</v>
      </c>
      <c r="P21" s="216">
        <f t="shared" si="1"/>
        <v>6.7952000000000004</v>
      </c>
      <c r="Q21" s="103"/>
      <c r="R21" s="103"/>
      <c r="S21" s="103">
        <f t="shared" si="2"/>
        <v>0</v>
      </c>
      <c r="T21" s="103">
        <f t="shared" si="3"/>
        <v>0</v>
      </c>
      <c r="U21" s="103">
        <f t="shared" si="5"/>
        <v>0</v>
      </c>
      <c r="V21" s="104">
        <f t="shared" si="4"/>
        <v>0</v>
      </c>
      <c r="W21" s="55"/>
      <c r="X21" s="4"/>
    </row>
    <row r="22" spans="1:24" s="5" customFormat="1" ht="18.95" customHeight="1" thickBot="1" x14ac:dyDescent="0.3">
      <c r="A22" s="27" t="s">
        <v>30</v>
      </c>
      <c r="B22" s="177"/>
      <c r="C22" s="117">
        <v>2.84</v>
      </c>
      <c r="D22" s="121">
        <v>3.08</v>
      </c>
      <c r="E22" s="13"/>
      <c r="F22" s="9"/>
      <c r="G22" s="21"/>
      <c r="H22" s="12" t="s">
        <v>12</v>
      </c>
      <c r="I22" s="8" t="s">
        <v>12</v>
      </c>
      <c r="J22" s="24" t="s">
        <v>12</v>
      </c>
      <c r="K22" s="8">
        <v>8</v>
      </c>
      <c r="L22" s="7" t="s">
        <v>12</v>
      </c>
      <c r="M22" s="24" t="s">
        <v>12</v>
      </c>
      <c r="N22" s="90">
        <f t="shared" si="6"/>
        <v>8</v>
      </c>
      <c r="O22" s="28">
        <f t="shared" si="0"/>
        <v>8.7471999999999994</v>
      </c>
      <c r="P22" s="216">
        <f t="shared" si="1"/>
        <v>69.977599999999995</v>
      </c>
      <c r="Q22" s="103"/>
      <c r="R22" s="103"/>
      <c r="S22" s="103">
        <f t="shared" si="2"/>
        <v>0</v>
      </c>
      <c r="T22" s="103">
        <f t="shared" si="3"/>
        <v>0</v>
      </c>
      <c r="U22" s="103">
        <f t="shared" si="5"/>
        <v>0</v>
      </c>
      <c r="V22" s="104">
        <f t="shared" si="4"/>
        <v>0</v>
      </c>
      <c r="W22" s="55"/>
      <c r="X22" s="4"/>
    </row>
    <row r="23" spans="1:24" s="5" customFormat="1" ht="18.95" customHeight="1" thickBot="1" x14ac:dyDescent="0.3">
      <c r="A23" s="26" t="s">
        <v>31</v>
      </c>
      <c r="B23" s="177"/>
      <c r="C23" s="117">
        <v>2.84</v>
      </c>
      <c r="D23" s="118">
        <v>2.78</v>
      </c>
      <c r="E23" s="13"/>
      <c r="F23" s="9"/>
      <c r="G23" s="21"/>
      <c r="H23" s="13" t="s">
        <v>12</v>
      </c>
      <c r="I23" s="9" t="s">
        <v>12</v>
      </c>
      <c r="J23" s="22" t="s">
        <v>12</v>
      </c>
      <c r="K23" s="8">
        <v>23</v>
      </c>
      <c r="L23" s="7" t="s">
        <v>12</v>
      </c>
      <c r="M23" s="24" t="s">
        <v>12</v>
      </c>
      <c r="N23" s="90">
        <f t="shared" si="6"/>
        <v>23</v>
      </c>
      <c r="O23" s="28">
        <f t="shared" si="0"/>
        <v>7.8951999999999991</v>
      </c>
      <c r="P23" s="216">
        <f t="shared" si="1"/>
        <v>181.58959999999999</v>
      </c>
      <c r="Q23" s="103"/>
      <c r="R23" s="103"/>
      <c r="S23" s="103">
        <f t="shared" si="2"/>
        <v>0</v>
      </c>
      <c r="T23" s="103">
        <f t="shared" si="3"/>
        <v>0</v>
      </c>
      <c r="U23" s="103">
        <f t="shared" si="5"/>
        <v>0</v>
      </c>
      <c r="V23" s="104">
        <f t="shared" si="4"/>
        <v>0</v>
      </c>
      <c r="W23" s="55"/>
      <c r="X23" s="4"/>
    </row>
    <row r="24" spans="1:24" s="5" customFormat="1" ht="18.95" customHeight="1" thickBot="1" x14ac:dyDescent="0.3">
      <c r="A24" s="27" t="s">
        <v>32</v>
      </c>
      <c r="B24" s="177"/>
      <c r="C24" s="117">
        <v>2.84</v>
      </c>
      <c r="D24" s="118">
        <v>2.88</v>
      </c>
      <c r="E24" s="13"/>
      <c r="F24" s="9"/>
      <c r="G24" s="21"/>
      <c r="H24" s="13" t="s">
        <v>12</v>
      </c>
      <c r="I24" s="9" t="s">
        <v>12</v>
      </c>
      <c r="J24" s="22" t="s">
        <v>12</v>
      </c>
      <c r="K24" s="8">
        <v>8</v>
      </c>
      <c r="L24" s="7" t="s">
        <v>12</v>
      </c>
      <c r="M24" s="24" t="s">
        <v>12</v>
      </c>
      <c r="N24" s="90">
        <f t="shared" si="6"/>
        <v>8</v>
      </c>
      <c r="O24" s="28">
        <f t="shared" si="0"/>
        <v>8.1791999999999998</v>
      </c>
      <c r="P24" s="216">
        <f t="shared" si="1"/>
        <v>65.433599999999998</v>
      </c>
      <c r="Q24" s="103"/>
      <c r="R24" s="103"/>
      <c r="S24" s="103">
        <f t="shared" si="2"/>
        <v>0</v>
      </c>
      <c r="T24" s="103">
        <f t="shared" si="3"/>
        <v>0</v>
      </c>
      <c r="U24" s="103">
        <f t="shared" si="5"/>
        <v>0</v>
      </c>
      <c r="V24" s="104">
        <f t="shared" si="4"/>
        <v>0</v>
      </c>
      <c r="W24" s="55"/>
      <c r="X24" s="4"/>
    </row>
    <row r="25" spans="1:24" s="5" customFormat="1" ht="18.95" customHeight="1" thickBot="1" x14ac:dyDescent="0.3">
      <c r="A25" s="26" t="s">
        <v>33</v>
      </c>
      <c r="B25" s="177"/>
      <c r="C25" s="117">
        <v>2.84</v>
      </c>
      <c r="D25" s="118">
        <v>4.42</v>
      </c>
      <c r="E25" s="13"/>
      <c r="F25" s="9"/>
      <c r="G25" s="21"/>
      <c r="H25" s="13" t="s">
        <v>12</v>
      </c>
      <c r="I25" s="9" t="s">
        <v>12</v>
      </c>
      <c r="J25" s="22" t="s">
        <v>12</v>
      </c>
      <c r="K25" s="8">
        <v>15</v>
      </c>
      <c r="L25" s="7" t="s">
        <v>12</v>
      </c>
      <c r="M25" s="24" t="s">
        <v>12</v>
      </c>
      <c r="N25" s="90">
        <f t="shared" si="6"/>
        <v>15</v>
      </c>
      <c r="O25" s="28">
        <f t="shared" si="0"/>
        <v>12.5528</v>
      </c>
      <c r="P25" s="216">
        <f t="shared" si="1"/>
        <v>188.292</v>
      </c>
      <c r="Q25" s="103"/>
      <c r="R25" s="103"/>
      <c r="S25" s="103">
        <f t="shared" si="2"/>
        <v>0</v>
      </c>
      <c r="T25" s="103">
        <f t="shared" si="3"/>
        <v>0</v>
      </c>
      <c r="U25" s="103">
        <f t="shared" si="5"/>
        <v>0</v>
      </c>
      <c r="V25" s="104">
        <f t="shared" si="4"/>
        <v>0</v>
      </c>
      <c r="W25" s="55"/>
      <c r="X25" s="4"/>
    </row>
    <row r="26" spans="1:24" s="5" customFormat="1" ht="18.95" customHeight="1" thickBot="1" x14ac:dyDescent="0.3">
      <c r="A26" s="26" t="s">
        <v>34</v>
      </c>
      <c r="B26" s="177"/>
      <c r="C26" s="117">
        <v>2.84</v>
      </c>
      <c r="D26" s="118">
        <v>2.72</v>
      </c>
      <c r="E26" s="13"/>
      <c r="F26" s="9"/>
      <c r="G26" s="21"/>
      <c r="H26" s="13" t="s">
        <v>12</v>
      </c>
      <c r="I26" s="9" t="s">
        <v>12</v>
      </c>
      <c r="J26" s="22" t="s">
        <v>12</v>
      </c>
      <c r="K26" s="8">
        <v>46</v>
      </c>
      <c r="L26" s="7" t="s">
        <v>12</v>
      </c>
      <c r="M26" s="24" t="s">
        <v>12</v>
      </c>
      <c r="N26" s="90">
        <f t="shared" si="6"/>
        <v>46</v>
      </c>
      <c r="O26" s="28">
        <f t="shared" si="0"/>
        <v>7.7248000000000001</v>
      </c>
      <c r="P26" s="216">
        <f t="shared" si="1"/>
        <v>355.3408</v>
      </c>
      <c r="Q26" s="103"/>
      <c r="R26" s="103"/>
      <c r="S26" s="103">
        <f t="shared" si="2"/>
        <v>0</v>
      </c>
      <c r="T26" s="103">
        <f t="shared" si="3"/>
        <v>0</v>
      </c>
      <c r="U26" s="103">
        <f t="shared" si="5"/>
        <v>0</v>
      </c>
      <c r="V26" s="104">
        <f t="shared" si="4"/>
        <v>0</v>
      </c>
      <c r="W26" s="55"/>
      <c r="X26" s="4"/>
    </row>
    <row r="27" spans="1:24" s="5" customFormat="1" ht="18.95" customHeight="1" thickBot="1" x14ac:dyDescent="0.3">
      <c r="A27" s="27" t="s">
        <v>35</v>
      </c>
      <c r="B27" s="177"/>
      <c r="C27" s="117">
        <v>2.84</v>
      </c>
      <c r="D27" s="118">
        <v>3.18</v>
      </c>
      <c r="E27" s="13"/>
      <c r="F27" s="9"/>
      <c r="G27" s="21"/>
      <c r="H27" s="13" t="s">
        <v>12</v>
      </c>
      <c r="I27" s="9" t="s">
        <v>12</v>
      </c>
      <c r="J27" s="22" t="s">
        <v>12</v>
      </c>
      <c r="K27" s="8" t="s">
        <v>12</v>
      </c>
      <c r="L27" s="7">
        <v>46</v>
      </c>
      <c r="M27" s="24" t="s">
        <v>12</v>
      </c>
      <c r="N27" s="90">
        <f t="shared" si="6"/>
        <v>46</v>
      </c>
      <c r="O27" s="28">
        <f t="shared" si="0"/>
        <v>9.0312000000000001</v>
      </c>
      <c r="P27" s="216">
        <f t="shared" si="1"/>
        <v>415.43520000000001</v>
      </c>
      <c r="Q27" s="103"/>
      <c r="R27" s="103"/>
      <c r="S27" s="103">
        <f t="shared" si="2"/>
        <v>0</v>
      </c>
      <c r="T27" s="103">
        <f t="shared" si="3"/>
        <v>0</v>
      </c>
      <c r="U27" s="103">
        <f t="shared" si="5"/>
        <v>0</v>
      </c>
      <c r="V27" s="104">
        <f t="shared" si="4"/>
        <v>0</v>
      </c>
      <c r="W27" s="55"/>
      <c r="X27" s="4"/>
    </row>
    <row r="28" spans="1:24" s="5" customFormat="1" ht="18.95" customHeight="1" thickBot="1" x14ac:dyDescent="0.3">
      <c r="A28" s="26" t="s">
        <v>36</v>
      </c>
      <c r="B28" s="177"/>
      <c r="C28" s="117">
        <v>2.84</v>
      </c>
      <c r="D28" s="118">
        <v>4.32</v>
      </c>
      <c r="E28" s="13"/>
      <c r="F28" s="9"/>
      <c r="G28" s="21"/>
      <c r="H28" s="13" t="s">
        <v>12</v>
      </c>
      <c r="I28" s="9" t="s">
        <v>12</v>
      </c>
      <c r="J28" s="22" t="s">
        <v>12</v>
      </c>
      <c r="K28" s="8" t="s">
        <v>12</v>
      </c>
      <c r="L28" s="7">
        <v>23</v>
      </c>
      <c r="M28" s="24" t="s">
        <v>12</v>
      </c>
      <c r="N28" s="90">
        <f t="shared" si="6"/>
        <v>23</v>
      </c>
      <c r="O28" s="28">
        <f t="shared" si="0"/>
        <v>12.268800000000001</v>
      </c>
      <c r="P28" s="216">
        <f t="shared" si="1"/>
        <v>282.18240000000003</v>
      </c>
      <c r="Q28" s="103"/>
      <c r="R28" s="103"/>
      <c r="S28" s="103">
        <f t="shared" si="2"/>
        <v>0</v>
      </c>
      <c r="T28" s="103">
        <f t="shared" si="3"/>
        <v>0</v>
      </c>
      <c r="U28" s="103">
        <f t="shared" si="5"/>
        <v>0</v>
      </c>
      <c r="V28" s="104">
        <f t="shared" si="4"/>
        <v>0</v>
      </c>
      <c r="W28" s="55"/>
      <c r="X28" s="4"/>
    </row>
    <row r="29" spans="1:24" s="5" customFormat="1" ht="18.95" customHeight="1" thickBot="1" x14ac:dyDescent="0.3">
      <c r="A29" s="17" t="s">
        <v>39</v>
      </c>
      <c r="B29" s="177"/>
      <c r="C29" s="117">
        <v>2.84</v>
      </c>
      <c r="D29" s="118">
        <v>2.74</v>
      </c>
      <c r="E29" s="13"/>
      <c r="F29" s="9"/>
      <c r="G29" s="21"/>
      <c r="H29" s="13" t="s">
        <v>12</v>
      </c>
      <c r="I29" s="9" t="s">
        <v>12</v>
      </c>
      <c r="J29" s="22" t="s">
        <v>12</v>
      </c>
      <c r="K29" s="8" t="s">
        <v>12</v>
      </c>
      <c r="L29" s="7">
        <v>46</v>
      </c>
      <c r="M29" s="24" t="s">
        <v>12</v>
      </c>
      <c r="N29" s="90">
        <f t="shared" si="6"/>
        <v>46</v>
      </c>
      <c r="O29" s="28">
        <f t="shared" si="0"/>
        <v>7.7816000000000001</v>
      </c>
      <c r="P29" s="216">
        <f t="shared" si="1"/>
        <v>357.95359999999999</v>
      </c>
      <c r="Q29" s="103"/>
      <c r="R29" s="103"/>
      <c r="S29" s="103">
        <f t="shared" si="2"/>
        <v>0</v>
      </c>
      <c r="T29" s="103">
        <f t="shared" si="3"/>
        <v>0</v>
      </c>
      <c r="U29" s="103">
        <f t="shared" si="5"/>
        <v>0</v>
      </c>
      <c r="V29" s="104">
        <f t="shared" si="4"/>
        <v>0</v>
      </c>
      <c r="W29" s="55"/>
      <c r="X29" s="4"/>
    </row>
    <row r="30" spans="1:24" s="5" customFormat="1" ht="18.95" customHeight="1" thickBot="1" x14ac:dyDescent="0.3">
      <c r="A30" s="17" t="s">
        <v>37</v>
      </c>
      <c r="B30" s="177"/>
      <c r="C30" s="117">
        <v>2.84</v>
      </c>
      <c r="D30" s="118">
        <v>4.32</v>
      </c>
      <c r="E30" s="13"/>
      <c r="F30" s="9"/>
      <c r="G30" s="21"/>
      <c r="H30" s="13" t="s">
        <v>12</v>
      </c>
      <c r="I30" s="9" t="s">
        <v>12</v>
      </c>
      <c r="J30" s="22" t="s">
        <v>12</v>
      </c>
      <c r="K30" s="8" t="s">
        <v>12</v>
      </c>
      <c r="L30" s="7">
        <v>23</v>
      </c>
      <c r="M30" s="24">
        <v>20</v>
      </c>
      <c r="N30" s="90">
        <f t="shared" si="6"/>
        <v>43</v>
      </c>
      <c r="O30" s="28">
        <f t="shared" si="0"/>
        <v>12.268800000000001</v>
      </c>
      <c r="P30" s="216">
        <f t="shared" si="1"/>
        <v>527.55840000000001</v>
      </c>
      <c r="Q30" s="103"/>
      <c r="R30" s="103"/>
      <c r="S30" s="103">
        <f t="shared" si="2"/>
        <v>0</v>
      </c>
      <c r="T30" s="103">
        <f t="shared" si="3"/>
        <v>0</v>
      </c>
      <c r="U30" s="103">
        <f t="shared" si="5"/>
        <v>0</v>
      </c>
      <c r="V30" s="104">
        <f t="shared" si="4"/>
        <v>0</v>
      </c>
      <c r="W30" s="55"/>
      <c r="X30" s="4"/>
    </row>
    <row r="31" spans="1:24" s="5" customFormat="1" ht="18.95" customHeight="1" thickBot="1" x14ac:dyDescent="0.3">
      <c r="A31" s="17" t="s">
        <v>38</v>
      </c>
      <c r="B31" s="177"/>
      <c r="C31" s="117">
        <v>2.84</v>
      </c>
      <c r="D31" s="118">
        <v>3.04</v>
      </c>
      <c r="E31" s="13"/>
      <c r="F31" s="9"/>
      <c r="G31" s="21"/>
      <c r="H31" s="13" t="s">
        <v>12</v>
      </c>
      <c r="I31" s="9" t="s">
        <v>12</v>
      </c>
      <c r="J31" s="22" t="s">
        <v>12</v>
      </c>
      <c r="K31" s="8" t="s">
        <v>12</v>
      </c>
      <c r="L31" s="7" t="s">
        <v>12</v>
      </c>
      <c r="M31" s="24">
        <v>40</v>
      </c>
      <c r="N31" s="90">
        <f t="shared" si="6"/>
        <v>40</v>
      </c>
      <c r="O31" s="28">
        <f t="shared" si="0"/>
        <v>8.6335999999999995</v>
      </c>
      <c r="P31" s="216">
        <f t="shared" si="1"/>
        <v>345.34399999999999</v>
      </c>
      <c r="Q31" s="103"/>
      <c r="R31" s="103"/>
      <c r="S31" s="103">
        <f t="shared" si="2"/>
        <v>0</v>
      </c>
      <c r="T31" s="103">
        <f t="shared" si="3"/>
        <v>0</v>
      </c>
      <c r="U31" s="103">
        <f t="shared" si="5"/>
        <v>0</v>
      </c>
      <c r="V31" s="104">
        <f t="shared" si="4"/>
        <v>0</v>
      </c>
      <c r="W31" s="55"/>
      <c r="X31" s="4"/>
    </row>
    <row r="32" spans="1:24" s="5" customFormat="1" ht="18.95" customHeight="1" thickBot="1" x14ac:dyDescent="0.3">
      <c r="A32" s="20" t="s">
        <v>40</v>
      </c>
      <c r="B32" s="177"/>
      <c r="C32" s="117">
        <v>2.84</v>
      </c>
      <c r="D32" s="121">
        <v>4.42</v>
      </c>
      <c r="E32" s="13"/>
      <c r="F32" s="9"/>
      <c r="G32" s="21"/>
      <c r="H32" s="13" t="s">
        <v>12</v>
      </c>
      <c r="I32" s="9" t="s">
        <v>12</v>
      </c>
      <c r="J32" s="22" t="s">
        <v>12</v>
      </c>
      <c r="K32" s="9" t="s">
        <v>12</v>
      </c>
      <c r="L32" s="3" t="s">
        <v>12</v>
      </c>
      <c r="M32" s="22">
        <v>20</v>
      </c>
      <c r="N32" s="90">
        <f t="shared" si="6"/>
        <v>20</v>
      </c>
      <c r="O32" s="28">
        <f t="shared" si="0"/>
        <v>12.5528</v>
      </c>
      <c r="P32" s="216">
        <f t="shared" si="1"/>
        <v>251.05599999999998</v>
      </c>
      <c r="Q32" s="103"/>
      <c r="R32" s="103"/>
      <c r="S32" s="103">
        <f t="shared" si="2"/>
        <v>0</v>
      </c>
      <c r="T32" s="103">
        <f t="shared" si="3"/>
        <v>0</v>
      </c>
      <c r="U32" s="103">
        <f t="shared" si="5"/>
        <v>0</v>
      </c>
      <c r="V32" s="104">
        <f t="shared" si="4"/>
        <v>0</v>
      </c>
      <c r="W32" s="55"/>
      <c r="X32" s="4"/>
    </row>
    <row r="33" spans="1:24" s="5" customFormat="1" ht="22.5" customHeight="1" thickBot="1" x14ac:dyDescent="0.3">
      <c r="A33" s="64" t="s">
        <v>29</v>
      </c>
      <c r="B33" s="178"/>
      <c r="C33" s="122">
        <v>2.84</v>
      </c>
      <c r="D33" s="123">
        <v>2.48</v>
      </c>
      <c r="E33" s="65" t="s">
        <v>12</v>
      </c>
      <c r="F33" s="66" t="s">
        <v>12</v>
      </c>
      <c r="G33" s="67" t="s">
        <v>12</v>
      </c>
      <c r="H33" s="65" t="s">
        <v>12</v>
      </c>
      <c r="I33" s="66" t="s">
        <v>12</v>
      </c>
      <c r="J33" s="68" t="s">
        <v>12</v>
      </c>
      <c r="K33" s="66">
        <v>23</v>
      </c>
      <c r="L33" s="69" t="s">
        <v>12</v>
      </c>
      <c r="M33" s="68" t="s">
        <v>12</v>
      </c>
      <c r="N33" s="91">
        <f t="shared" si="6"/>
        <v>23</v>
      </c>
      <c r="O33" s="28">
        <f t="shared" si="0"/>
        <v>7.0431999999999997</v>
      </c>
      <c r="P33" s="216">
        <f t="shared" si="1"/>
        <v>161.99359999999999</v>
      </c>
      <c r="Q33" s="103"/>
      <c r="R33" s="103"/>
      <c r="S33" s="103">
        <f t="shared" si="2"/>
        <v>0</v>
      </c>
      <c r="T33" s="103">
        <f t="shared" si="3"/>
        <v>0</v>
      </c>
      <c r="U33" s="103">
        <f t="shared" si="5"/>
        <v>0</v>
      </c>
      <c r="V33" s="104">
        <f t="shared" si="4"/>
        <v>0</v>
      </c>
      <c r="W33" s="55"/>
      <c r="X33" s="4"/>
    </row>
    <row r="34" spans="1:24" s="5" customFormat="1" ht="22.5" customHeight="1" thickBot="1" x14ac:dyDescent="0.3">
      <c r="A34" s="75"/>
      <c r="B34" s="210"/>
      <c r="C34" s="211"/>
      <c r="D34" s="211"/>
      <c r="E34" s="70"/>
      <c r="F34" s="70"/>
      <c r="G34" s="70"/>
      <c r="H34" s="70"/>
      <c r="I34" s="70"/>
      <c r="J34" s="70"/>
      <c r="K34" s="70"/>
      <c r="L34" s="70"/>
      <c r="M34" s="70"/>
      <c r="N34" s="212"/>
      <c r="O34" s="213"/>
      <c r="P34" s="215">
        <f>SUM(P11:P33)</f>
        <v>3344.5271999999995</v>
      </c>
      <c r="Q34" s="214"/>
      <c r="R34" s="214"/>
      <c r="S34" s="214"/>
      <c r="T34" s="214"/>
      <c r="U34" s="214"/>
      <c r="V34" s="105"/>
      <c r="W34" s="55"/>
      <c r="X34" s="4"/>
    </row>
    <row r="35" spans="1:24" s="5" customFormat="1" ht="30.75" customHeight="1" thickBot="1" x14ac:dyDescent="0.3">
      <c r="A35" s="179" t="s">
        <v>77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81"/>
      <c r="P35" s="182"/>
      <c r="Q35" s="107"/>
      <c r="R35" s="107"/>
      <c r="S35" s="107"/>
      <c r="T35" s="107"/>
      <c r="U35" s="107"/>
      <c r="V35" s="108"/>
      <c r="W35" s="109"/>
      <c r="X35" s="4"/>
    </row>
    <row r="36" spans="1:24" s="5" customFormat="1" ht="30.75" customHeight="1" thickBot="1" x14ac:dyDescent="0.3">
      <c r="A36" s="183" t="s">
        <v>90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00">
        <v>357</v>
      </c>
      <c r="O36" s="101"/>
      <c r="P36" s="102" t="s">
        <v>89</v>
      </c>
      <c r="Q36" s="103"/>
      <c r="R36" s="103"/>
      <c r="S36" s="103">
        <f>Q36*N36</f>
        <v>0</v>
      </c>
      <c r="T36" s="103">
        <f>R36*N36</f>
        <v>0</v>
      </c>
      <c r="U36" s="103">
        <f t="shared" si="5"/>
        <v>0</v>
      </c>
      <c r="V36" s="105"/>
      <c r="W36" s="55"/>
      <c r="X36" s="4"/>
    </row>
    <row r="37" spans="1:24" s="5" customFormat="1" ht="21" customHeight="1" thickBot="1" x14ac:dyDescent="0.3">
      <c r="A37" s="63" t="s">
        <v>78</v>
      </c>
      <c r="B37" s="72"/>
      <c r="C37" s="73"/>
      <c r="D37" s="73"/>
      <c r="E37" s="74"/>
      <c r="F37" s="74"/>
      <c r="G37" s="74"/>
      <c r="H37" s="74"/>
      <c r="I37" s="74"/>
      <c r="J37" s="74"/>
      <c r="K37" s="74"/>
      <c r="L37" s="74"/>
      <c r="M37" s="74"/>
      <c r="N37" s="99"/>
      <c r="O37" s="97"/>
      <c r="P37" s="98"/>
      <c r="Q37" s="107"/>
      <c r="R37" s="107"/>
      <c r="S37" s="107"/>
      <c r="T37" s="107"/>
      <c r="U37" s="107"/>
      <c r="V37" s="108"/>
      <c r="W37" s="109"/>
      <c r="X37" s="4"/>
    </row>
    <row r="38" spans="1:24" s="5" customFormat="1" ht="25.5" customHeight="1" x14ac:dyDescent="0.25">
      <c r="A38" s="78" t="s">
        <v>71</v>
      </c>
      <c r="B38" s="185" t="s">
        <v>74</v>
      </c>
      <c r="C38" s="186"/>
      <c r="D38" s="187"/>
      <c r="E38" s="15" t="s">
        <v>12</v>
      </c>
      <c r="F38" s="14" t="s">
        <v>12</v>
      </c>
      <c r="G38" s="19" t="s">
        <v>12</v>
      </c>
      <c r="H38" s="15" t="s">
        <v>12</v>
      </c>
      <c r="I38" s="16" t="s">
        <v>12</v>
      </c>
      <c r="J38" s="18" t="s">
        <v>12</v>
      </c>
      <c r="K38" s="15">
        <v>21</v>
      </c>
      <c r="L38" s="16">
        <v>12</v>
      </c>
      <c r="M38" s="19">
        <v>18</v>
      </c>
      <c r="N38" s="86">
        <v>51</v>
      </c>
      <c r="O38" s="83" t="s">
        <v>79</v>
      </c>
      <c r="P38" s="79" t="s">
        <v>89</v>
      </c>
      <c r="Q38" s="103"/>
      <c r="R38" s="103"/>
      <c r="S38" s="103">
        <f>Q38*N38</f>
        <v>0</v>
      </c>
      <c r="T38" s="103">
        <f>R38*N38</f>
        <v>0</v>
      </c>
      <c r="U38" s="103">
        <f t="shared" si="5"/>
        <v>0</v>
      </c>
      <c r="V38" s="105"/>
      <c r="W38" s="106"/>
      <c r="X38" s="4"/>
    </row>
    <row r="39" spans="1:24" s="5" customFormat="1" ht="24" customHeight="1" x14ac:dyDescent="0.25">
      <c r="A39" s="20" t="s">
        <v>72</v>
      </c>
      <c r="B39" s="185" t="s">
        <v>75</v>
      </c>
      <c r="C39" s="186"/>
      <c r="D39" s="187"/>
      <c r="E39" s="13" t="s">
        <v>12</v>
      </c>
      <c r="F39" s="9" t="s">
        <v>12</v>
      </c>
      <c r="G39" s="22" t="s">
        <v>12</v>
      </c>
      <c r="H39" s="13" t="s">
        <v>12</v>
      </c>
      <c r="I39" s="3" t="s">
        <v>12</v>
      </c>
      <c r="J39" s="21" t="s">
        <v>12</v>
      </c>
      <c r="K39" s="13" t="s">
        <v>12</v>
      </c>
      <c r="L39" s="3" t="s">
        <v>12</v>
      </c>
      <c r="M39" s="22">
        <v>6</v>
      </c>
      <c r="N39" s="87">
        <v>6</v>
      </c>
      <c r="O39" s="84" t="s">
        <v>80</v>
      </c>
      <c r="P39" s="80" t="s">
        <v>89</v>
      </c>
      <c r="Q39" s="103"/>
      <c r="R39" s="103"/>
      <c r="S39" s="103">
        <f>Q39*N39</f>
        <v>0</v>
      </c>
      <c r="T39" s="103">
        <f>R39*N39</f>
        <v>0</v>
      </c>
      <c r="U39" s="103">
        <f t="shared" si="5"/>
        <v>0</v>
      </c>
      <c r="V39" s="105"/>
      <c r="W39" s="106"/>
      <c r="X39" s="4"/>
    </row>
    <row r="40" spans="1:24" s="5" customFormat="1" ht="26.25" customHeight="1" thickBot="1" x14ac:dyDescent="0.3">
      <c r="A40" s="75" t="s">
        <v>73</v>
      </c>
      <c r="B40" s="188" t="s">
        <v>76</v>
      </c>
      <c r="C40" s="189"/>
      <c r="D40" s="190"/>
      <c r="E40" s="81" t="s">
        <v>12</v>
      </c>
      <c r="F40" s="85" t="s">
        <v>12</v>
      </c>
      <c r="G40" s="76" t="s">
        <v>12</v>
      </c>
      <c r="H40" s="81" t="s">
        <v>12</v>
      </c>
      <c r="I40" s="82" t="s">
        <v>12</v>
      </c>
      <c r="J40" s="70" t="s">
        <v>12</v>
      </c>
      <c r="K40" s="81">
        <v>3</v>
      </c>
      <c r="L40" s="82" t="s">
        <v>12</v>
      </c>
      <c r="M40" s="76">
        <v>3</v>
      </c>
      <c r="N40" s="88">
        <v>6</v>
      </c>
      <c r="O40" s="71" t="s">
        <v>81</v>
      </c>
      <c r="P40" s="77" t="s">
        <v>89</v>
      </c>
      <c r="Q40" s="103"/>
      <c r="R40" s="103"/>
      <c r="S40" s="103">
        <f>Q40*N40</f>
        <v>0</v>
      </c>
      <c r="T40" s="103">
        <f>R40*N40</f>
        <v>0</v>
      </c>
      <c r="U40" s="103">
        <f t="shared" si="5"/>
        <v>0</v>
      </c>
      <c r="V40" s="105"/>
      <c r="W40" s="106"/>
      <c r="X40" s="4"/>
    </row>
    <row r="41" spans="1:24" s="5" customFormat="1" ht="26.25" customHeight="1" x14ac:dyDescent="0.25">
      <c r="A41" s="191" t="s">
        <v>93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2"/>
      <c r="Q41" s="112"/>
      <c r="R41" s="112"/>
      <c r="S41" s="112"/>
      <c r="T41" s="112"/>
      <c r="U41" s="113">
        <v>0</v>
      </c>
      <c r="V41" s="60"/>
      <c r="W41" s="106"/>
      <c r="X41" s="4"/>
    </row>
    <row r="42" spans="1:24" s="5" customFormat="1" ht="18.95" customHeight="1" x14ac:dyDescent="0.25">
      <c r="A42" s="172" t="s">
        <v>96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12"/>
      <c r="R42" s="112"/>
      <c r="S42" s="103">
        <f>SUM(S11:S41)</f>
        <v>0</v>
      </c>
      <c r="T42" s="103">
        <f>SUM(T11:T41)</f>
        <v>0</v>
      </c>
      <c r="U42" s="103">
        <f>SUM(U11:U41)</f>
        <v>0</v>
      </c>
      <c r="V42" s="60"/>
      <c r="W42" s="55"/>
      <c r="X42" s="4"/>
    </row>
    <row r="43" spans="1:24" s="4" customFormat="1" ht="18.95" customHeight="1" x14ac:dyDescent="0.25">
      <c r="A43" s="193" t="s">
        <v>66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5"/>
      <c r="Q43" s="112"/>
      <c r="R43" s="112"/>
      <c r="S43" s="112"/>
      <c r="T43" s="112"/>
      <c r="U43" s="103">
        <f>U42*0.025</f>
        <v>0</v>
      </c>
      <c r="V43" s="112"/>
      <c r="W43" s="110"/>
    </row>
    <row r="44" spans="1:24" s="4" customFormat="1" ht="18.95" customHeight="1" x14ac:dyDescent="0.25">
      <c r="A44" s="172" t="s">
        <v>97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12"/>
      <c r="R44" s="112"/>
      <c r="S44" s="112"/>
      <c r="T44" s="112"/>
      <c r="U44" s="103">
        <f>U43+U42</f>
        <v>0</v>
      </c>
      <c r="V44" s="112"/>
      <c r="W44" s="110"/>
    </row>
    <row r="45" spans="1:24" s="4" customFormat="1" ht="18.95" customHeight="1" x14ac:dyDescent="0.25">
      <c r="A45" s="172" t="s">
        <v>91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12"/>
      <c r="R45" s="112"/>
      <c r="S45" s="112"/>
      <c r="T45" s="112"/>
      <c r="U45" s="103">
        <f>U42*0.2</f>
        <v>0</v>
      </c>
      <c r="V45" s="112"/>
      <c r="W45" s="110"/>
    </row>
    <row r="46" spans="1:24" s="4" customFormat="1" ht="18.95" customHeight="1" x14ac:dyDescent="0.25">
      <c r="A46" s="172" t="s">
        <v>92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12"/>
      <c r="R46" s="112"/>
      <c r="S46" s="112"/>
      <c r="T46" s="112"/>
      <c r="U46" s="103">
        <f>U42+U43+U45</f>
        <v>0</v>
      </c>
      <c r="V46" s="112"/>
      <c r="W46" s="110"/>
    </row>
    <row r="47" spans="1:24" s="59" customFormat="1" ht="21.75" customHeight="1" x14ac:dyDescent="0.25">
      <c r="A47" s="57"/>
      <c r="B47" s="196" t="s">
        <v>49</v>
      </c>
      <c r="C47" s="196"/>
      <c r="D47" s="58"/>
      <c r="E47" s="58"/>
      <c r="F47" s="197"/>
      <c r="G47" s="197"/>
      <c r="H47" s="197"/>
      <c r="I47" s="197"/>
      <c r="J47" s="197"/>
      <c r="P47" s="61"/>
      <c r="Q47" s="61"/>
      <c r="R47" s="61"/>
      <c r="S47" s="61"/>
      <c r="T47" s="61"/>
      <c r="U47" s="61"/>
      <c r="V47" s="61"/>
      <c r="W47" s="61"/>
    </row>
    <row r="48" spans="1:24" s="40" customFormat="1" ht="15" customHeight="1" x14ac:dyDescent="0.25">
      <c r="A48" s="56"/>
      <c r="B48" s="198" t="s">
        <v>61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200"/>
      <c r="P48" s="93"/>
      <c r="Q48" s="201"/>
      <c r="R48" s="201"/>
      <c r="S48" s="201"/>
      <c r="T48" s="201"/>
      <c r="U48" s="201"/>
      <c r="V48" s="202"/>
    </row>
    <row r="49" spans="1:22" s="40" customFormat="1" ht="20.25" customHeight="1" x14ac:dyDescent="0.25">
      <c r="A49" s="41"/>
      <c r="B49" s="198" t="s">
        <v>50</v>
      </c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200"/>
      <c r="P49" s="94"/>
      <c r="Q49" s="203" t="s">
        <v>62</v>
      </c>
      <c r="R49" s="203"/>
      <c r="S49" s="203"/>
      <c r="T49" s="203"/>
      <c r="U49" s="203"/>
      <c r="V49" s="203"/>
    </row>
    <row r="50" spans="1:22" s="40" customFormat="1" x14ac:dyDescent="0.25">
      <c r="A50" s="41"/>
      <c r="B50" s="198" t="s">
        <v>51</v>
      </c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200"/>
      <c r="P50" s="95"/>
      <c r="Q50" s="204"/>
      <c r="R50" s="204"/>
      <c r="S50" s="204"/>
      <c r="T50" s="204"/>
      <c r="U50" s="204"/>
      <c r="V50" s="204"/>
    </row>
    <row r="51" spans="1:22" s="40" customFormat="1" ht="15" customHeight="1" x14ac:dyDescent="0.25">
      <c r="A51" s="41"/>
      <c r="B51" s="205" t="s">
        <v>63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7"/>
      <c r="P51" s="95"/>
      <c r="Q51" s="204"/>
      <c r="R51" s="204"/>
      <c r="S51" s="204"/>
      <c r="T51" s="204"/>
      <c r="U51" s="204"/>
      <c r="V51" s="204"/>
    </row>
    <row r="52" spans="1:22" s="40" customFormat="1" ht="15" customHeight="1" x14ac:dyDescent="0.25">
      <c r="A52" s="41"/>
      <c r="B52" s="198" t="s">
        <v>64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200"/>
      <c r="P52" s="95"/>
      <c r="Q52" s="204"/>
      <c r="R52" s="204"/>
      <c r="S52" s="204"/>
      <c r="T52" s="204"/>
      <c r="U52" s="204"/>
      <c r="V52" s="204"/>
    </row>
    <row r="53" spans="1:22" s="40" customFormat="1" ht="15" customHeight="1" x14ac:dyDescent="0.25">
      <c r="A53" s="41"/>
      <c r="B53" s="198" t="s">
        <v>52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200"/>
      <c r="P53" s="92"/>
      <c r="Q53" s="208" t="s">
        <v>53</v>
      </c>
      <c r="R53" s="208"/>
      <c r="S53" s="208"/>
      <c r="T53" s="208"/>
      <c r="U53" s="208"/>
      <c r="V53" s="208"/>
    </row>
    <row r="54" spans="1:22" s="40" customFormat="1" ht="15" customHeight="1" x14ac:dyDescent="0.25">
      <c r="A54" s="41"/>
      <c r="B54" s="198" t="s">
        <v>67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200"/>
      <c r="P54" s="96"/>
      <c r="Q54" s="203"/>
      <c r="R54" s="203"/>
      <c r="S54" s="203"/>
      <c r="T54" s="203"/>
      <c r="U54" s="203"/>
      <c r="V54" s="203"/>
    </row>
    <row r="55" spans="1:22" s="40" customFormat="1" ht="15" customHeight="1" x14ac:dyDescent="0.25">
      <c r="A55" s="41"/>
      <c r="B55" s="198" t="s">
        <v>54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200"/>
      <c r="P55" s="95"/>
      <c r="Q55" s="204"/>
      <c r="R55" s="204"/>
      <c r="S55" s="204"/>
      <c r="T55" s="204"/>
      <c r="U55" s="204"/>
      <c r="V55" s="204"/>
    </row>
    <row r="56" spans="1:22" s="40" customFormat="1" ht="15" customHeight="1" x14ac:dyDescent="0.25">
      <c r="A56" s="41"/>
      <c r="B56" s="198" t="s">
        <v>68</v>
      </c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200"/>
      <c r="P56" s="95"/>
      <c r="Q56" s="204"/>
      <c r="R56" s="204"/>
      <c r="S56" s="204"/>
      <c r="T56" s="204"/>
      <c r="U56" s="204"/>
      <c r="V56" s="204"/>
    </row>
    <row r="57" spans="1:22" s="40" customFormat="1" ht="15" customHeight="1" x14ac:dyDescent="0.25">
      <c r="A57" s="41"/>
      <c r="B57" s="198" t="s">
        <v>55</v>
      </c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200"/>
      <c r="P57" s="95"/>
      <c r="Q57" s="204"/>
      <c r="R57" s="204"/>
      <c r="S57" s="204"/>
      <c r="T57" s="204"/>
      <c r="U57" s="204"/>
      <c r="V57" s="204"/>
    </row>
    <row r="58" spans="1:22" s="40" customFormat="1" ht="15" customHeight="1" x14ac:dyDescent="0.25">
      <c r="A58" s="41"/>
      <c r="B58" s="198" t="s">
        <v>56</v>
      </c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200"/>
      <c r="P58" s="95"/>
      <c r="Q58" s="204"/>
      <c r="R58" s="204"/>
      <c r="S58" s="204"/>
      <c r="T58" s="204"/>
      <c r="U58" s="204"/>
      <c r="V58" s="204"/>
    </row>
    <row r="59" spans="1:22" s="40" customFormat="1" ht="15" customHeight="1" x14ac:dyDescent="0.25">
      <c r="A59" s="41"/>
      <c r="B59" s="198" t="s">
        <v>57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200"/>
      <c r="P59" s="95"/>
      <c r="Q59" s="204"/>
      <c r="R59" s="204"/>
      <c r="S59" s="204"/>
      <c r="T59" s="204"/>
      <c r="U59" s="204"/>
      <c r="V59" s="204"/>
    </row>
    <row r="60" spans="1:22" s="40" customFormat="1" ht="21" customHeight="1" x14ac:dyDescent="0.3">
      <c r="B60" s="42" t="s">
        <v>7</v>
      </c>
    </row>
    <row r="61" spans="1:22" ht="15" customHeight="1" x14ac:dyDescent="0.25">
      <c r="A61" s="2" t="s">
        <v>45</v>
      </c>
      <c r="B61" s="2"/>
      <c r="C61" s="2"/>
      <c r="D61" s="2"/>
      <c r="E61" s="2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5" customHeight="1" x14ac:dyDescent="0.25">
      <c r="A62" s="2" t="s">
        <v>42</v>
      </c>
      <c r="B62" s="2"/>
      <c r="C62" s="2"/>
      <c r="D62" s="2"/>
      <c r="E62" s="2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5" customHeight="1" x14ac:dyDescent="0.25">
      <c r="A63" s="2" t="s">
        <v>43</v>
      </c>
      <c r="B63" s="2"/>
      <c r="C63" s="2"/>
      <c r="D63" s="2"/>
      <c r="E63" s="2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5" customHeight="1" x14ac:dyDescent="0.25">
      <c r="A64" s="2" t="s">
        <v>41</v>
      </c>
      <c r="B64" s="2"/>
      <c r="C64" s="2"/>
      <c r="D64" s="2"/>
      <c r="E64" s="2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5" customHeight="1" x14ac:dyDescent="0.25">
      <c r="A65" s="2" t="s">
        <v>82</v>
      </c>
      <c r="B65" s="2"/>
      <c r="C65" s="2"/>
      <c r="D65" s="2"/>
      <c r="E65" s="2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s="40" customFormat="1" ht="15" customHeight="1" x14ac:dyDescent="0.25">
      <c r="A66" s="53"/>
      <c r="B66" s="43" t="s">
        <v>60</v>
      </c>
      <c r="C66" s="44"/>
    </row>
    <row r="67" spans="1:22" s="40" customFormat="1" ht="15" customHeight="1" x14ac:dyDescent="0.25"/>
    <row r="68" spans="1:22" s="40" customFormat="1" ht="15" customHeight="1" x14ac:dyDescent="0.25">
      <c r="A68" s="45"/>
      <c r="B68" s="45"/>
    </row>
    <row r="69" spans="1:22" s="47" customFormat="1" ht="26.25" customHeight="1" x14ac:dyDescent="0.2">
      <c r="A69" s="46"/>
      <c r="B69" s="209" t="s">
        <v>58</v>
      </c>
      <c r="C69" s="209"/>
      <c r="D69" s="209"/>
      <c r="E69" s="209"/>
      <c r="F69" s="209"/>
      <c r="G69" s="209"/>
      <c r="I69" s="48" t="s">
        <v>59</v>
      </c>
      <c r="J69" s="48"/>
      <c r="K69" s="49"/>
      <c r="L69" s="49"/>
    </row>
    <row r="70" spans="1:22" s="50" customFormat="1" ht="12" customHeight="1" x14ac:dyDescent="0.25">
      <c r="D70" s="51"/>
      <c r="E70" s="52"/>
      <c r="F70" s="52"/>
      <c r="K70" s="62" t="s">
        <v>69</v>
      </c>
    </row>
  </sheetData>
  <mergeCells count="68">
    <mergeCell ref="B59:O59"/>
    <mergeCell ref="Q59:V59"/>
    <mergeCell ref="B69:G69"/>
    <mergeCell ref="B56:O56"/>
    <mergeCell ref="Q56:V56"/>
    <mergeCell ref="B57:O57"/>
    <mergeCell ref="Q57:V57"/>
    <mergeCell ref="B58:O58"/>
    <mergeCell ref="Q58:V58"/>
    <mergeCell ref="B53:O53"/>
    <mergeCell ref="Q53:V53"/>
    <mergeCell ref="B54:O54"/>
    <mergeCell ref="Q54:V54"/>
    <mergeCell ref="B55:O55"/>
    <mergeCell ref="Q55:V55"/>
    <mergeCell ref="B50:O50"/>
    <mergeCell ref="Q50:V50"/>
    <mergeCell ref="B51:O51"/>
    <mergeCell ref="Q51:V51"/>
    <mergeCell ref="B52:O52"/>
    <mergeCell ref="Q52:V52"/>
    <mergeCell ref="B47:C47"/>
    <mergeCell ref="F47:J47"/>
    <mergeCell ref="B48:O48"/>
    <mergeCell ref="Q48:V48"/>
    <mergeCell ref="B49:O49"/>
    <mergeCell ref="Q49:V49"/>
    <mergeCell ref="A46:P46"/>
    <mergeCell ref="A10:V10"/>
    <mergeCell ref="B11:B33"/>
    <mergeCell ref="A35:P35"/>
    <mergeCell ref="A36:M36"/>
    <mergeCell ref="B38:D38"/>
    <mergeCell ref="B39:D39"/>
    <mergeCell ref="B40:D40"/>
    <mergeCell ref="A41:P41"/>
    <mergeCell ref="A42:P42"/>
    <mergeCell ref="A43:P43"/>
    <mergeCell ref="A44:P44"/>
    <mergeCell ref="A45:P45"/>
    <mergeCell ref="N7:N9"/>
    <mergeCell ref="O7:O9"/>
    <mergeCell ref="W7:W9"/>
    <mergeCell ref="Q8:Q9"/>
    <mergeCell ref="R8:R9"/>
    <mergeCell ref="S8:S9"/>
    <mergeCell ref="T8:T9"/>
    <mergeCell ref="Q7:R7"/>
    <mergeCell ref="S7:T7"/>
    <mergeCell ref="U7:U9"/>
    <mergeCell ref="V7:V9"/>
    <mergeCell ref="P7:P9"/>
    <mergeCell ref="E8:G8"/>
    <mergeCell ref="H8:J8"/>
    <mergeCell ref="K8:M8"/>
    <mergeCell ref="A2:V2"/>
    <mergeCell ref="A3:V3"/>
    <mergeCell ref="A4:V4"/>
    <mergeCell ref="A5:V5"/>
    <mergeCell ref="A6:A9"/>
    <mergeCell ref="B6:B9"/>
    <mergeCell ref="C6:D8"/>
    <mergeCell ref="E6:N6"/>
    <mergeCell ref="O6:P6"/>
    <mergeCell ref="Q6:W6"/>
    <mergeCell ref="E7:G7"/>
    <mergeCell ref="H7:J7"/>
    <mergeCell ref="K7:M7"/>
  </mergeCells>
  <pageMargins left="0.39370078740157483" right="3.937007874015748E-2" top="0.15748031496062992" bottom="0.15748031496062992" header="0.31496062992125984" footer="0.11811023622047245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Витражи РД (3)</vt:lpstr>
      <vt:lpstr>'Витражи РД (3)'!Область_печати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Астраханцев Михаил Владимирович</dc:creator>
  <cp:lastModifiedBy>Орлов Александр Сергеевич</cp:lastModifiedBy>
  <cp:lastPrinted>2019-03-19T06:54:22Z</cp:lastPrinted>
  <dcterms:created xsi:type="dcterms:W3CDTF">2015-11-10T11:01:50Z</dcterms:created>
  <dcterms:modified xsi:type="dcterms:W3CDTF">2019-04-02T13:27:23Z</dcterms:modified>
</cp:coreProperties>
</file>